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BuildingStandardsOffice/Shared Documents/03. Standards Tools/3H. 3rd Party Tools/3Gi. EnergyPro/EnergyPro 10.0/Backup Material/"/>
    </mc:Choice>
  </mc:AlternateContent>
  <xr:revisionPtr revIDLastSave="80" documentId="13_ncr:1_{B96C5139-3725-4CE7-9F76-A6E8A9AC2DFA}" xr6:coauthVersionLast="47" xr6:coauthVersionMax="47" xr10:uidLastSave="{DC3C3D18-F7D4-4FBF-9996-76B19851C0BF}"/>
  <bookViews>
    <workbookView xWindow="-108" yWindow="-108" windowWidth="41496" windowHeight="16776" xr2:uid="{B1ADCBD5-43CF-484A-ACB0-5794F3C8DC2F}"/>
  </bookViews>
  <sheets>
    <sheet name="Results LSC" sheetId="4" r:id="rId1"/>
    <sheet name="Results SOURCE" sheetId="7" r:id="rId2"/>
    <sheet name="Output" sheetId="5" r:id="rId3"/>
    <sheet name="Lookup" sheetId="6" state="hidden" r:id="rId4"/>
  </sheets>
  <externalReferences>
    <externalReference r:id="rId5"/>
    <externalReference r:id="rId6"/>
  </externalReferences>
  <definedNames>
    <definedName name="EnveDataNonRes">[1]EnveLookups!$X$3:$AO$49</definedName>
    <definedName name="EQBaseByCol">'[1]Runs by Col'!A1='[1]Runs by Col'!$B1</definedName>
    <definedName name="EQBaseByRow">'[1]Runs by Row'!A1='[1]Runs by Row'!A$2</definedName>
    <definedName name="EQParentByCol">'[1]Runs by Col'!A1=HLOOKUP('[1]Runs by Col'!A$3,'[1]Runs by Col'!$B$2:$IV$11,ROW('[1]Runs by Col'!A1)-1,FALSE)</definedName>
    <definedName name="EQParentByRow">'[1]Runs by Row'!A1=VLOOKUP('[1]Runs by Row'!$C1,'[1]Runs by Row'!$B$2:$II$945,COLUMN('[1]Runs by Row'!A1)-1,FALSE)</definedName>
    <definedName name="ParentValue">HLOOKUP('[1]Runs by Col'!A$3,'[1]Runs by Col'!$2:$11,ROW()-1,FALSE)</definedName>
    <definedName name="ParentValueByCol">HLOOKUP('[1]Runs by Col'!A$3,'[1]Runs by Col'!$2:$11,ROW()-1,FALSE)</definedName>
    <definedName name="ParentValueByRow">VLOOKUP('[1]Runs by Row'!$C1,'[1]Runs by Row'!$B$2:$II$72,COLUMN('[1]Runs by Row'!A1)-1,FALSE)</definedName>
    <definedName name="PowerDensitytoSI">[1]Constructions!$H$13</definedName>
    <definedName name="RtoSI">[1]Constructions!$H$9</definedName>
    <definedName name="SMallSch">[2]Schedules!#REF!</definedName>
    <definedName name="TDVabl7" localSheetId="1">'Results SOURCE'!$E$24</definedName>
    <definedName name="TDVabl7">'Results LSC'!$E$24</definedName>
    <definedName name="TDVabm15" localSheetId="1">'Results SOURCE'!#REF!</definedName>
    <definedName name="TDVabm15">'Results LSC'!#REF!</definedName>
    <definedName name="TDVabm16" localSheetId="1">'Results SOURCE'!#REF!</definedName>
    <definedName name="TDVabm16">'Results LSC'!#REF!</definedName>
    <definedName name="TDVabm6" localSheetId="1">'Results SOURCE'!#REF!</definedName>
    <definedName name="TDVabm6">'Results LSC'!#REF!</definedName>
    <definedName name="TDVrbl7" localSheetId="1">'Results SOURCE'!$D$24</definedName>
    <definedName name="TDVrbl7">'Results LSC'!$D$24</definedName>
    <definedName name="TDVrbm15" localSheetId="1">'Results SOURCE'!#REF!</definedName>
    <definedName name="TDVrbm15">'Results LSC'!#REF!</definedName>
    <definedName name="TDVrbm16" localSheetId="1">'Results SOURCE'!#REF!</definedName>
    <definedName name="TDVrbm16">'Results LSC'!#REF!</definedName>
    <definedName name="TDVrbm6" localSheetId="1">'Results SOURCE'!#REF!</definedName>
    <definedName name="TDVrbm6">'Results LSC'!#REF!</definedName>
    <definedName name="UtoSI">[1]Constructions!$H$10</definedName>
    <definedName name="WHSCh">[2]Schedules!#REF!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5" i="7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D117" i="4"/>
  <c r="AD118" i="4"/>
  <c r="AD119" i="4"/>
  <c r="AD120" i="4"/>
  <c r="AD121" i="4"/>
  <c r="AD122" i="4"/>
  <c r="AD123" i="4"/>
  <c r="AD124" i="4"/>
  <c r="AD125" i="4"/>
  <c r="AD126" i="4"/>
  <c r="AD127" i="4"/>
  <c r="AD128" i="4"/>
  <c r="AD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5" i="4"/>
  <c r="F5" i="7" s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S128" i="7" l="1"/>
  <c r="S127" i="7"/>
  <c r="S126" i="7"/>
  <c r="S125" i="7"/>
  <c r="S124" i="7"/>
  <c r="S123" i="7"/>
  <c r="S122" i="7"/>
  <c r="S121" i="7"/>
  <c r="AP122" i="4"/>
  <c r="AP123" i="4"/>
  <c r="AP124" i="4"/>
  <c r="AP125" i="4"/>
  <c r="AP126" i="4"/>
  <c r="AP127" i="4"/>
  <c r="AP128" i="4"/>
  <c r="AP121" i="4"/>
  <c r="AI128" i="4"/>
  <c r="AI124" i="4" l="1"/>
  <c r="M123" i="7"/>
  <c r="AI127" i="4"/>
  <c r="AH123" i="4"/>
  <c r="AH126" i="4"/>
  <c r="AH128" i="4"/>
  <c r="AM128" i="4" s="1"/>
  <c r="L122" i="7"/>
  <c r="L124" i="7"/>
  <c r="L127" i="7"/>
  <c r="AI126" i="4"/>
  <c r="M122" i="7"/>
  <c r="M124" i="7"/>
  <c r="M127" i="7"/>
  <c r="F128" i="7"/>
  <c r="AH122" i="4"/>
  <c r="AH124" i="4"/>
  <c r="AH127" i="4"/>
  <c r="H128" i="7"/>
  <c r="L123" i="7"/>
  <c r="L126" i="7"/>
  <c r="L128" i="7"/>
  <c r="AI122" i="4"/>
  <c r="M128" i="7"/>
  <c r="M126" i="7"/>
  <c r="AI123" i="4"/>
  <c r="AM124" i="4" l="1"/>
  <c r="AM126" i="4"/>
  <c r="AM123" i="4"/>
  <c r="AL126" i="4"/>
  <c r="Q128" i="7"/>
  <c r="AM127" i="4"/>
  <c r="Q127" i="7"/>
  <c r="AM122" i="4"/>
  <c r="P124" i="7"/>
  <c r="AL124" i="4"/>
  <c r="AL122" i="4"/>
  <c r="Q124" i="7"/>
  <c r="P128" i="7"/>
  <c r="AL123" i="4"/>
  <c r="AL127" i="4"/>
  <c r="P127" i="7"/>
  <c r="H122" i="7"/>
  <c r="F121" i="7"/>
  <c r="F123" i="7"/>
  <c r="F127" i="7"/>
  <c r="H126" i="7"/>
  <c r="F126" i="7"/>
  <c r="H124" i="7"/>
  <c r="H127" i="7"/>
  <c r="F124" i="7"/>
  <c r="H123" i="7"/>
  <c r="H121" i="7"/>
  <c r="F122" i="7"/>
  <c r="F125" i="7"/>
  <c r="H125" i="7"/>
  <c r="Q126" i="7"/>
  <c r="P126" i="7"/>
  <c r="Q123" i="7"/>
  <c r="P123" i="7"/>
  <c r="Q122" i="7"/>
  <c r="P122" i="7"/>
  <c r="J128" i="4"/>
  <c r="AL128" i="4"/>
  <c r="J124" i="4"/>
  <c r="J124" i="7" s="1"/>
  <c r="J126" i="4"/>
  <c r="J126" i="7" s="1"/>
  <c r="J125" i="4"/>
  <c r="J127" i="4"/>
  <c r="J127" i="7" s="1"/>
  <c r="J121" i="4"/>
  <c r="J122" i="4"/>
  <c r="J122" i="7" s="1"/>
  <c r="J123" i="4"/>
  <c r="J123" i="7" s="1"/>
  <c r="AJ127" i="4" l="1"/>
  <c r="J125" i="7"/>
  <c r="AJ128" i="4"/>
  <c r="AJ126" i="4"/>
  <c r="AJ124" i="4"/>
  <c r="AJ122" i="4"/>
  <c r="AJ123" i="4"/>
  <c r="J121" i="7"/>
  <c r="J128" i="7"/>
  <c r="AK124" i="4" l="1"/>
  <c r="AK122" i="4"/>
  <c r="AK123" i="4"/>
  <c r="N128" i="7"/>
  <c r="N126" i="7"/>
  <c r="N127" i="7"/>
  <c r="N123" i="7"/>
  <c r="N124" i="7"/>
  <c r="N122" i="7"/>
  <c r="AK127" i="4"/>
  <c r="AK128" i="4"/>
  <c r="AK126" i="4"/>
  <c r="O128" i="7" l="1"/>
  <c r="O126" i="7"/>
  <c r="O127" i="7"/>
  <c r="O123" i="7"/>
  <c r="O124" i="7"/>
  <c r="O122" i="7"/>
  <c r="L46" i="7"/>
  <c r="S120" i="7"/>
  <c r="S119" i="7"/>
  <c r="S118" i="7"/>
  <c r="S117" i="7"/>
  <c r="S116" i="7"/>
  <c r="S115" i="7"/>
  <c r="S114" i="7"/>
  <c r="S113" i="7"/>
  <c r="S112" i="7"/>
  <c r="S111" i="7"/>
  <c r="S110" i="7"/>
  <c r="S109" i="7"/>
  <c r="S108" i="7"/>
  <c r="S107" i="7"/>
  <c r="S106" i="7"/>
  <c r="S105" i="7"/>
  <c r="S104" i="7"/>
  <c r="S103" i="7"/>
  <c r="S102" i="7"/>
  <c r="S101" i="7"/>
  <c r="S100" i="7"/>
  <c r="S99" i="7"/>
  <c r="S98" i="7"/>
  <c r="S97" i="7"/>
  <c r="S96" i="7"/>
  <c r="S95" i="7"/>
  <c r="S94" i="7"/>
  <c r="S93" i="7"/>
  <c r="S92" i="7"/>
  <c r="S91" i="7"/>
  <c r="S90" i="7"/>
  <c r="S89" i="7"/>
  <c r="S88" i="7"/>
  <c r="S87" i="7"/>
  <c r="S86" i="7"/>
  <c r="S85" i="7"/>
  <c r="S84" i="7"/>
  <c r="S83" i="7"/>
  <c r="S82" i="7"/>
  <c r="S81" i="7"/>
  <c r="S80" i="7"/>
  <c r="S79" i="7"/>
  <c r="S78" i="7"/>
  <c r="S77" i="7"/>
  <c r="S76" i="7"/>
  <c r="S75" i="7"/>
  <c r="S74" i="7"/>
  <c r="S73" i="7"/>
  <c r="S72" i="7"/>
  <c r="S71" i="7"/>
  <c r="S70" i="7"/>
  <c r="S69" i="7"/>
  <c r="S68" i="7"/>
  <c r="S67" i="7"/>
  <c r="S66" i="7"/>
  <c r="S65" i="7"/>
  <c r="S64" i="7"/>
  <c r="S63" i="7"/>
  <c r="S62" i="7"/>
  <c r="S61" i="7"/>
  <c r="S60" i="7"/>
  <c r="S59" i="7"/>
  <c r="S58" i="7"/>
  <c r="S57" i="7"/>
  <c r="S56" i="7"/>
  <c r="S55" i="7"/>
  <c r="S54" i="7"/>
  <c r="S53" i="7"/>
  <c r="S52" i="7"/>
  <c r="S51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P13" i="7"/>
  <c r="S12" i="7"/>
  <c r="S11" i="7"/>
  <c r="S10" i="7"/>
  <c r="S9" i="7"/>
  <c r="S8" i="7"/>
  <c r="S7" i="7"/>
  <c r="S6" i="7"/>
  <c r="S5" i="7"/>
  <c r="B5" i="7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A4" i="7"/>
  <c r="AL13" i="4"/>
  <c r="L35" i="7" l="1"/>
  <c r="L76" i="7"/>
  <c r="M120" i="7"/>
  <c r="L120" i="7"/>
  <c r="L112" i="7"/>
  <c r="M116" i="7"/>
  <c r="L116" i="7"/>
  <c r="Q116" i="7" s="1"/>
  <c r="L74" i="7"/>
  <c r="M118" i="7"/>
  <c r="L118" i="7"/>
  <c r="P118" i="7" s="1"/>
  <c r="L48" i="7"/>
  <c r="L40" i="7"/>
  <c r="M27" i="7"/>
  <c r="L11" i="7"/>
  <c r="L111" i="7"/>
  <c r="L7" i="7"/>
  <c r="L15" i="7"/>
  <c r="L95" i="7"/>
  <c r="M102" i="7"/>
  <c r="L32" i="7"/>
  <c r="M113" i="7"/>
  <c r="M111" i="7"/>
  <c r="L84" i="7"/>
  <c r="M76" i="7"/>
  <c r="L37" i="7"/>
  <c r="M50" i="7"/>
  <c r="M74" i="7"/>
  <c r="L98" i="7"/>
  <c r="L102" i="7"/>
  <c r="M112" i="7"/>
  <c r="M91" i="7"/>
  <c r="M11" i="7"/>
  <c r="M104" i="7"/>
  <c r="M100" i="7"/>
  <c r="M89" i="7"/>
  <c r="L51" i="7"/>
  <c r="L55" i="7"/>
  <c r="L99" i="7"/>
  <c r="L78" i="7"/>
  <c r="M38" i="7"/>
  <c r="L6" i="7"/>
  <c r="M7" i="7"/>
  <c r="L8" i="7"/>
  <c r="B30" i="7"/>
  <c r="B31" i="7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L12" i="7"/>
  <c r="L14" i="7"/>
  <c r="M12" i="7"/>
  <c r="L19" i="7"/>
  <c r="L18" i="7"/>
  <c r="L20" i="7"/>
  <c r="L9" i="7"/>
  <c r="L17" i="7"/>
  <c r="L23" i="7"/>
  <c r="L28" i="7"/>
  <c r="M28" i="7"/>
  <c r="L33" i="7"/>
  <c r="L34" i="7"/>
  <c r="L29" i="7"/>
  <c r="L30" i="7"/>
  <c r="M29" i="7"/>
  <c r="M30" i="7"/>
  <c r="M41" i="7"/>
  <c r="M43" i="7"/>
  <c r="M40" i="7"/>
  <c r="M42" i="7"/>
  <c r="L24" i="7"/>
  <c r="L27" i="7"/>
  <c r="L22" i="7"/>
  <c r="M37" i="7"/>
  <c r="L25" i="7"/>
  <c r="L38" i="7"/>
  <c r="L69" i="7"/>
  <c r="L63" i="7"/>
  <c r="L72" i="7"/>
  <c r="L66" i="7"/>
  <c r="L71" i="7"/>
  <c r="L65" i="7"/>
  <c r="L62" i="7"/>
  <c r="L68" i="7"/>
  <c r="L70" i="7"/>
  <c r="L67" i="7"/>
  <c r="L64" i="7"/>
  <c r="L42" i="7"/>
  <c r="L54" i="7"/>
  <c r="L56" i="7"/>
  <c r="L58" i="7"/>
  <c r="L50" i="7"/>
  <c r="M55" i="7"/>
  <c r="M57" i="7"/>
  <c r="M59" i="7"/>
  <c r="M51" i="7"/>
  <c r="L60" i="7"/>
  <c r="L43" i="7"/>
  <c r="L45" i="7"/>
  <c r="L52" i="7"/>
  <c r="L53" i="7"/>
  <c r="M56" i="7"/>
  <c r="L57" i="7"/>
  <c r="M60" i="7"/>
  <c r="L47" i="7"/>
  <c r="M52" i="7"/>
  <c r="M53" i="7"/>
  <c r="L41" i="7"/>
  <c r="M54" i="7"/>
  <c r="M58" i="7"/>
  <c r="L59" i="7"/>
  <c r="M78" i="7"/>
  <c r="M79" i="7"/>
  <c r="L82" i="7"/>
  <c r="L79" i="7"/>
  <c r="L85" i="7"/>
  <c r="L87" i="7"/>
  <c r="L86" i="7"/>
  <c r="L81" i="7"/>
  <c r="L90" i="7"/>
  <c r="L94" i="7"/>
  <c r="L89" i="7"/>
  <c r="M90" i="7"/>
  <c r="L92" i="7"/>
  <c r="L100" i="7"/>
  <c r="M107" i="7"/>
  <c r="M108" i="7"/>
  <c r="M109" i="7"/>
  <c r="M106" i="7"/>
  <c r="L91" i="7"/>
  <c r="M92" i="7"/>
  <c r="L96" i="7"/>
  <c r="L104" i="7"/>
  <c r="L109" i="7"/>
  <c r="L106" i="7"/>
  <c r="L107" i="7"/>
  <c r="L108" i="7"/>
  <c r="L115" i="7"/>
  <c r="L113" i="7"/>
  <c r="AH102" i="4"/>
  <c r="Q74" i="7" l="1"/>
  <c r="P102" i="7"/>
  <c r="Q76" i="7"/>
  <c r="AH120" i="4"/>
  <c r="AH118" i="4"/>
  <c r="AH104" i="4"/>
  <c r="P116" i="7"/>
  <c r="P40" i="7"/>
  <c r="AN128" i="4"/>
  <c r="AN126" i="4"/>
  <c r="AN122" i="4"/>
  <c r="AN123" i="4"/>
  <c r="AN127" i="4"/>
  <c r="AN124" i="4"/>
  <c r="Q112" i="7"/>
  <c r="P74" i="7"/>
  <c r="P11" i="7"/>
  <c r="AH108" i="4"/>
  <c r="AH106" i="4"/>
  <c r="AH107" i="4"/>
  <c r="AH115" i="4"/>
  <c r="AH116" i="4"/>
  <c r="Q111" i="7"/>
  <c r="Q11" i="7"/>
  <c r="P55" i="7"/>
  <c r="M115" i="7"/>
  <c r="Q115" i="7" s="1"/>
  <c r="AH112" i="4"/>
  <c r="AH113" i="4"/>
  <c r="AH111" i="4"/>
  <c r="P112" i="7"/>
  <c r="Q102" i="7"/>
  <c r="P37" i="7"/>
  <c r="Q118" i="7"/>
  <c r="Q7" i="7"/>
  <c r="P111" i="7"/>
  <c r="Q78" i="7"/>
  <c r="Q51" i="7"/>
  <c r="M99" i="7"/>
  <c r="P99" i="7" s="1"/>
  <c r="P76" i="7"/>
  <c r="M98" i="7"/>
  <c r="P98" i="7" s="1"/>
  <c r="Q55" i="7"/>
  <c r="P51" i="7"/>
  <c r="M9" i="7"/>
  <c r="Q9" i="7" s="1"/>
  <c r="M6" i="7"/>
  <c r="P6" i="7" s="1"/>
  <c r="M8" i="7"/>
  <c r="P8" i="7" s="1"/>
  <c r="P7" i="7"/>
  <c r="Q107" i="7"/>
  <c r="P107" i="7"/>
  <c r="Q113" i="7"/>
  <c r="P113" i="7"/>
  <c r="Q57" i="7"/>
  <c r="P57" i="7"/>
  <c r="P58" i="7"/>
  <c r="Q58" i="7"/>
  <c r="Q40" i="7"/>
  <c r="M34" i="7"/>
  <c r="Q34" i="7" s="1"/>
  <c r="M35" i="7"/>
  <c r="M33" i="7"/>
  <c r="P33" i="7" s="1"/>
  <c r="M32" i="7"/>
  <c r="Q108" i="7"/>
  <c r="P108" i="7"/>
  <c r="M96" i="7"/>
  <c r="P96" i="7" s="1"/>
  <c r="M95" i="7"/>
  <c r="M94" i="7"/>
  <c r="Q94" i="7" s="1"/>
  <c r="Q79" i="7"/>
  <c r="P79" i="7"/>
  <c r="Q56" i="7"/>
  <c r="P56" i="7"/>
  <c r="Q38" i="7"/>
  <c r="P38" i="7"/>
  <c r="Q30" i="7"/>
  <c r="P30" i="7"/>
  <c r="P28" i="7"/>
  <c r="Q28" i="7"/>
  <c r="Q91" i="7"/>
  <c r="P91" i="7"/>
  <c r="P92" i="7"/>
  <c r="Q92" i="7"/>
  <c r="P41" i="7"/>
  <c r="Q41" i="7"/>
  <c r="Q53" i="7"/>
  <c r="P53" i="7"/>
  <c r="P54" i="7"/>
  <c r="Q54" i="7"/>
  <c r="Q29" i="7"/>
  <c r="P29" i="7"/>
  <c r="P90" i="7"/>
  <c r="Q90" i="7"/>
  <c r="P52" i="7"/>
  <c r="Q52" i="7"/>
  <c r="Q120" i="7"/>
  <c r="P120" i="7"/>
  <c r="P109" i="7"/>
  <c r="Q109" i="7"/>
  <c r="P60" i="7"/>
  <c r="Q60" i="7"/>
  <c r="Q42" i="7"/>
  <c r="P42" i="7"/>
  <c r="M24" i="7"/>
  <c r="P24" i="7" s="1"/>
  <c r="M22" i="7"/>
  <c r="Q22" i="7" s="1"/>
  <c r="M23" i="7"/>
  <c r="P23" i="7" s="1"/>
  <c r="M25" i="7"/>
  <c r="Q25" i="7" s="1"/>
  <c r="Q104" i="7"/>
  <c r="P104" i="7"/>
  <c r="Q89" i="7"/>
  <c r="P89" i="7"/>
  <c r="M46" i="7"/>
  <c r="M47" i="7"/>
  <c r="P47" i="7" s="1"/>
  <c r="M48" i="7"/>
  <c r="M45" i="7"/>
  <c r="P45" i="7" s="1"/>
  <c r="Q106" i="7"/>
  <c r="P106" i="7"/>
  <c r="M70" i="7"/>
  <c r="P70" i="7" s="1"/>
  <c r="M62" i="7"/>
  <c r="P62" i="7" s="1"/>
  <c r="M72" i="7"/>
  <c r="Q72" i="7" s="1"/>
  <c r="M69" i="7"/>
  <c r="P69" i="7" s="1"/>
  <c r="M66" i="7"/>
  <c r="Q66" i="7" s="1"/>
  <c r="M71" i="7"/>
  <c r="P71" i="7" s="1"/>
  <c r="M68" i="7"/>
  <c r="P68" i="7" s="1"/>
  <c r="M67" i="7"/>
  <c r="Q67" i="7" s="1"/>
  <c r="M64" i="7"/>
  <c r="P64" i="7" s="1"/>
  <c r="M63" i="7"/>
  <c r="Q63" i="7" s="1"/>
  <c r="M65" i="7"/>
  <c r="P65" i="7" s="1"/>
  <c r="M82" i="7"/>
  <c r="P82" i="7" s="1"/>
  <c r="M81" i="7"/>
  <c r="Q81" i="7" s="1"/>
  <c r="Q59" i="7"/>
  <c r="P59" i="7"/>
  <c r="Q27" i="7"/>
  <c r="P27" i="7"/>
  <c r="M19" i="7"/>
  <c r="P19" i="7" s="1"/>
  <c r="M18" i="7"/>
  <c r="Q18" i="7" s="1"/>
  <c r="M20" i="7"/>
  <c r="Q20" i="7" s="1"/>
  <c r="M17" i="7"/>
  <c r="P17" i="7" s="1"/>
  <c r="M14" i="7"/>
  <c r="P14" i="7" s="1"/>
  <c r="M15" i="7"/>
  <c r="M86" i="7"/>
  <c r="Q86" i="7" s="1"/>
  <c r="M87" i="7"/>
  <c r="Q87" i="7" s="1"/>
  <c r="M84" i="7"/>
  <c r="M85" i="7"/>
  <c r="Q85" i="7" s="1"/>
  <c r="P78" i="7"/>
  <c r="P100" i="7"/>
  <c r="Q100" i="7"/>
  <c r="Q43" i="7"/>
  <c r="P43" i="7"/>
  <c r="P50" i="7"/>
  <c r="Q50" i="7"/>
  <c r="Q37" i="7"/>
  <c r="Q12" i="7"/>
  <c r="P12" i="7"/>
  <c r="AH6" i="4"/>
  <c r="AP120" i="4"/>
  <c r="AP119" i="4"/>
  <c r="AP118" i="4"/>
  <c r="AP117" i="4"/>
  <c r="AP116" i="4"/>
  <c r="AP115" i="4"/>
  <c r="AP114" i="4"/>
  <c r="Q98" i="7" l="1"/>
  <c r="P115" i="7"/>
  <c r="AI120" i="4"/>
  <c r="Q33" i="7"/>
  <c r="AI115" i="4"/>
  <c r="AI116" i="4"/>
  <c r="Q99" i="7"/>
  <c r="P86" i="7"/>
  <c r="F116" i="7"/>
  <c r="Q96" i="7"/>
  <c r="Q23" i="7"/>
  <c r="Q45" i="7"/>
  <c r="Q68" i="7"/>
  <c r="P67" i="7"/>
  <c r="Q70" i="7"/>
  <c r="P63" i="7"/>
  <c r="P34" i="7"/>
  <c r="Q82" i="7"/>
  <c r="Q14" i="7"/>
  <c r="Q17" i="7"/>
  <c r="P18" i="7"/>
  <c r="P9" i="7"/>
  <c r="Q6" i="7"/>
  <c r="Q8" i="7"/>
  <c r="Q69" i="7"/>
  <c r="P81" i="7"/>
  <c r="P87" i="7"/>
  <c r="Q19" i="7"/>
  <c r="P72" i="7"/>
  <c r="Q24" i="7"/>
  <c r="Q62" i="7"/>
  <c r="P22" i="7"/>
  <c r="Q65" i="7"/>
  <c r="P15" i="7"/>
  <c r="Q15" i="7"/>
  <c r="Q48" i="7"/>
  <c r="P48" i="7"/>
  <c r="Q64" i="7"/>
  <c r="P94" i="7"/>
  <c r="P20" i="7"/>
  <c r="Q84" i="7"/>
  <c r="P84" i="7"/>
  <c r="P85" i="7"/>
  <c r="P32" i="7"/>
  <c r="Q32" i="7"/>
  <c r="Q46" i="7"/>
  <c r="P46" i="7"/>
  <c r="P25" i="7"/>
  <c r="P66" i="7"/>
  <c r="Q71" i="7"/>
  <c r="Q47" i="7"/>
  <c r="P35" i="7"/>
  <c r="Q35" i="7"/>
  <c r="Q95" i="7"/>
  <c r="P95" i="7"/>
  <c r="H115" i="7"/>
  <c r="H119" i="7"/>
  <c r="H117" i="7"/>
  <c r="H118" i="7"/>
  <c r="AI118" i="4"/>
  <c r="AP41" i="4"/>
  <c r="AP40" i="4"/>
  <c r="AP42" i="4"/>
  <c r="AP43" i="4"/>
  <c r="AP44" i="4"/>
  <c r="AP45" i="4"/>
  <c r="AP46" i="4"/>
  <c r="AP47" i="4"/>
  <c r="AP48" i="4"/>
  <c r="AP49" i="4"/>
  <c r="AP50" i="4"/>
  <c r="AP51" i="4"/>
  <c r="AP52" i="4"/>
  <c r="AP53" i="4"/>
  <c r="AP54" i="4"/>
  <c r="AP55" i="4"/>
  <c r="AP56" i="4"/>
  <c r="AP57" i="4"/>
  <c r="AP58" i="4"/>
  <c r="AP59" i="4"/>
  <c r="AP60" i="4"/>
  <c r="AP61" i="4"/>
  <c r="AP62" i="4"/>
  <c r="AP63" i="4"/>
  <c r="AP64" i="4"/>
  <c r="AP65" i="4"/>
  <c r="AP66" i="4"/>
  <c r="AP67" i="4"/>
  <c r="AP68" i="4"/>
  <c r="AP69" i="4"/>
  <c r="AP70" i="4"/>
  <c r="AP71" i="4"/>
  <c r="AP72" i="4"/>
  <c r="AP73" i="4"/>
  <c r="AP74" i="4"/>
  <c r="AP75" i="4"/>
  <c r="AP76" i="4"/>
  <c r="AP77" i="4"/>
  <c r="AP78" i="4"/>
  <c r="AP79" i="4"/>
  <c r="AP80" i="4"/>
  <c r="AP81" i="4"/>
  <c r="AP82" i="4"/>
  <c r="AP83" i="4"/>
  <c r="AP84" i="4"/>
  <c r="AP85" i="4"/>
  <c r="AP86" i="4"/>
  <c r="AP87" i="4"/>
  <c r="AP88" i="4"/>
  <c r="AP89" i="4"/>
  <c r="AP90" i="4"/>
  <c r="AP91" i="4"/>
  <c r="AP92" i="4"/>
  <c r="AP93" i="4"/>
  <c r="AP94" i="4"/>
  <c r="AP95" i="4"/>
  <c r="AP96" i="4"/>
  <c r="AP97" i="4"/>
  <c r="AP98" i="4"/>
  <c r="AP99" i="4"/>
  <c r="AP100" i="4"/>
  <c r="AP101" i="4"/>
  <c r="AP102" i="4"/>
  <c r="AP103" i="4"/>
  <c r="AP104" i="4"/>
  <c r="AP105" i="4"/>
  <c r="AP106" i="4"/>
  <c r="AP107" i="4"/>
  <c r="AP108" i="4"/>
  <c r="AP109" i="4"/>
  <c r="AP110" i="4"/>
  <c r="AP111" i="4"/>
  <c r="AP112" i="4"/>
  <c r="AP113" i="4"/>
  <c r="F117" i="7" l="1"/>
  <c r="F119" i="7"/>
  <c r="F120" i="7"/>
  <c r="F118" i="7"/>
  <c r="H114" i="7"/>
  <c r="H120" i="7"/>
  <c r="H116" i="7"/>
  <c r="F115" i="7"/>
  <c r="F114" i="7"/>
  <c r="J116" i="4"/>
  <c r="J118" i="4"/>
  <c r="H87" i="7"/>
  <c r="H63" i="7"/>
  <c r="H47" i="7"/>
  <c r="AM116" i="4"/>
  <c r="AL116" i="4"/>
  <c r="H97" i="7"/>
  <c r="H95" i="7"/>
  <c r="H94" i="7"/>
  <c r="H62" i="7"/>
  <c r="H109" i="7"/>
  <c r="H85" i="7"/>
  <c r="H69" i="7"/>
  <c r="H61" i="7"/>
  <c r="H45" i="7"/>
  <c r="AM120" i="4"/>
  <c r="AL120" i="4"/>
  <c r="AM118" i="4"/>
  <c r="AL118" i="4"/>
  <c r="H113" i="7"/>
  <c r="H105" i="7"/>
  <c r="H73" i="7"/>
  <c r="H104" i="7"/>
  <c r="H103" i="7"/>
  <c r="H110" i="7"/>
  <c r="H102" i="7"/>
  <c r="H54" i="7"/>
  <c r="H101" i="7"/>
  <c r="H77" i="7"/>
  <c r="H108" i="7"/>
  <c r="H76" i="7"/>
  <c r="H68" i="7"/>
  <c r="H44" i="7"/>
  <c r="H89" i="7"/>
  <c r="H79" i="7"/>
  <c r="H71" i="7"/>
  <c r="H78" i="7"/>
  <c r="H93" i="7"/>
  <c r="H107" i="7"/>
  <c r="H99" i="7"/>
  <c r="H91" i="7"/>
  <c r="H83" i="7"/>
  <c r="H75" i="7"/>
  <c r="H81" i="7"/>
  <c r="H111" i="7"/>
  <c r="H70" i="7"/>
  <c r="H90" i="7"/>
  <c r="H82" i="7"/>
  <c r="H74" i="7"/>
  <c r="H66" i="7"/>
  <c r="H58" i="7"/>
  <c r="H50" i="7"/>
  <c r="H42" i="7"/>
  <c r="H49" i="7"/>
  <c r="H96" i="7"/>
  <c r="H88" i="7"/>
  <c r="H80" i="7"/>
  <c r="H72" i="7"/>
  <c r="H64" i="7"/>
  <c r="AM115" i="4"/>
  <c r="AL115" i="4"/>
  <c r="J117" i="4"/>
  <c r="J120" i="4"/>
  <c r="J119" i="4"/>
  <c r="J115" i="4"/>
  <c r="J115" i="7" s="1"/>
  <c r="J114" i="4"/>
  <c r="J109" i="4"/>
  <c r="J69" i="4"/>
  <c r="J69" i="7" s="1"/>
  <c r="J72" i="4" l="1"/>
  <c r="J72" i="7" s="1"/>
  <c r="J119" i="7"/>
  <c r="AJ120" i="4"/>
  <c r="J117" i="7"/>
  <c r="AJ118" i="4"/>
  <c r="J114" i="7"/>
  <c r="AJ116" i="4"/>
  <c r="AJ115" i="4"/>
  <c r="F58" i="7"/>
  <c r="F84" i="7"/>
  <c r="F106" i="7"/>
  <c r="F45" i="7"/>
  <c r="F56" i="7"/>
  <c r="F65" i="7"/>
  <c r="F89" i="7"/>
  <c r="F90" i="7"/>
  <c r="F96" i="7"/>
  <c r="F98" i="7"/>
  <c r="F76" i="7"/>
  <c r="H86" i="7"/>
  <c r="H46" i="7"/>
  <c r="F64" i="7"/>
  <c r="F63" i="7"/>
  <c r="F57" i="7"/>
  <c r="F52" i="7"/>
  <c r="F72" i="7"/>
  <c r="F69" i="7"/>
  <c r="F81" i="7"/>
  <c r="F85" i="7"/>
  <c r="F104" i="7"/>
  <c r="F79" i="7"/>
  <c r="F71" i="7"/>
  <c r="F109" i="7"/>
  <c r="H59" i="7"/>
  <c r="H67" i="7"/>
  <c r="H92" i="7"/>
  <c r="F48" i="7"/>
  <c r="F99" i="7"/>
  <c r="F111" i="7"/>
  <c r="F53" i="7"/>
  <c r="F102" i="7"/>
  <c r="H51" i="7"/>
  <c r="H112" i="7"/>
  <c r="H40" i="7"/>
  <c r="H84" i="7"/>
  <c r="H55" i="7"/>
  <c r="F91" i="7"/>
  <c r="H100" i="7"/>
  <c r="H41" i="7"/>
  <c r="H53" i="7"/>
  <c r="F92" i="7"/>
  <c r="F62" i="7"/>
  <c r="F46" i="7"/>
  <c r="F54" i="7"/>
  <c r="F59" i="7"/>
  <c r="F86" i="7"/>
  <c r="J109" i="7"/>
  <c r="F41" i="7"/>
  <c r="H98" i="7"/>
  <c r="H43" i="7"/>
  <c r="F113" i="7"/>
  <c r="F43" i="7"/>
  <c r="F74" i="7"/>
  <c r="F95" i="7"/>
  <c r="F108" i="7"/>
  <c r="F112" i="7"/>
  <c r="F82" i="7"/>
  <c r="F87" i="7"/>
  <c r="H106" i="7"/>
  <c r="H52" i="7"/>
  <c r="H60" i="7"/>
  <c r="F42" i="7"/>
  <c r="F68" i="7"/>
  <c r="F66" i="7"/>
  <c r="F40" i="7"/>
  <c r="F60" i="7"/>
  <c r="F55" i="7"/>
  <c r="F67" i="7"/>
  <c r="F78" i="7"/>
  <c r="F100" i="7"/>
  <c r="F107" i="7"/>
  <c r="J120" i="7"/>
  <c r="H56" i="7"/>
  <c r="H57" i="7"/>
  <c r="H65" i="7"/>
  <c r="J118" i="7"/>
  <c r="F47" i="7"/>
  <c r="F51" i="7"/>
  <c r="F50" i="7"/>
  <c r="F70" i="7"/>
  <c r="F94" i="7"/>
  <c r="H48" i="7"/>
  <c r="J116" i="7"/>
  <c r="J84" i="4"/>
  <c r="J104" i="4"/>
  <c r="J51" i="4"/>
  <c r="J62" i="4"/>
  <c r="AK118" i="4"/>
  <c r="J56" i="4"/>
  <c r="J71" i="4"/>
  <c r="J55" i="4"/>
  <c r="J86" i="4"/>
  <c r="J42" i="4"/>
  <c r="J74" i="4"/>
  <c r="J67" i="4"/>
  <c r="J90" i="4"/>
  <c r="J108" i="4"/>
  <c r="J47" i="4"/>
  <c r="J46" i="4"/>
  <c r="J79" i="4"/>
  <c r="J95" i="4"/>
  <c r="J111" i="4"/>
  <c r="J111" i="7" s="1"/>
  <c r="J102" i="4"/>
  <c r="J40" i="4"/>
  <c r="J65" i="4"/>
  <c r="J100" i="4"/>
  <c r="J70" i="4"/>
  <c r="J59" i="4"/>
  <c r="J58" i="4"/>
  <c r="J45" i="4"/>
  <c r="J113" i="4"/>
  <c r="J98" i="4"/>
  <c r="J99" i="4"/>
  <c r="J96" i="4"/>
  <c r="J92" i="4"/>
  <c r="J81" i="4"/>
  <c r="J78" i="4"/>
  <c r="J64" i="4"/>
  <c r="J50" i="4"/>
  <c r="J76" i="4"/>
  <c r="J112" i="4"/>
  <c r="J107" i="4"/>
  <c r="J106" i="4"/>
  <c r="J94" i="4"/>
  <c r="J91" i="4"/>
  <c r="J89" i="4"/>
  <c r="J85" i="4"/>
  <c r="J87" i="4"/>
  <c r="J82" i="4"/>
  <c r="J68" i="4"/>
  <c r="J63" i="4"/>
  <c r="J66" i="4"/>
  <c r="J66" i="7" s="1"/>
  <c r="J54" i="4"/>
  <c r="J53" i="4"/>
  <c r="J60" i="4"/>
  <c r="J60" i="7" s="1"/>
  <c r="J57" i="4"/>
  <c r="J52" i="4"/>
  <c r="J48" i="4"/>
  <c r="J41" i="4"/>
  <c r="J43" i="4"/>
  <c r="AK120" i="4" l="1"/>
  <c r="AN120" i="4" s="1"/>
  <c r="O118" i="7"/>
  <c r="O120" i="7"/>
  <c r="N116" i="7"/>
  <c r="N118" i="7"/>
  <c r="N120" i="7"/>
  <c r="O116" i="7"/>
  <c r="N115" i="7"/>
  <c r="AK115" i="4"/>
  <c r="AK116" i="4"/>
  <c r="J46" i="7"/>
  <c r="J50" i="7"/>
  <c r="J71" i="7"/>
  <c r="J85" i="7"/>
  <c r="J64" i="7"/>
  <c r="J40" i="7"/>
  <c r="J90" i="7"/>
  <c r="J89" i="7"/>
  <c r="J78" i="7"/>
  <c r="J58" i="7"/>
  <c r="J102" i="7"/>
  <c r="J67" i="7"/>
  <c r="J96" i="7"/>
  <c r="J54" i="7"/>
  <c r="J47" i="7"/>
  <c r="J113" i="7"/>
  <c r="J63" i="7"/>
  <c r="J81" i="7"/>
  <c r="J62" i="7"/>
  <c r="J51" i="7"/>
  <c r="J82" i="7"/>
  <c r="J100" i="7"/>
  <c r="J107" i="7"/>
  <c r="J112" i="7"/>
  <c r="J45" i="7"/>
  <c r="J74" i="7"/>
  <c r="J43" i="7"/>
  <c r="J53" i="7"/>
  <c r="J91" i="7"/>
  <c r="J59" i="7"/>
  <c r="J95" i="7"/>
  <c r="J42" i="7"/>
  <c r="J41" i="7"/>
  <c r="J68" i="7"/>
  <c r="J76" i="7"/>
  <c r="J92" i="7"/>
  <c r="J70" i="7"/>
  <c r="J79" i="7"/>
  <c r="J86" i="7"/>
  <c r="J104" i="7"/>
  <c r="J55" i="7"/>
  <c r="J84" i="7"/>
  <c r="J94" i="7"/>
  <c r="J99" i="7"/>
  <c r="J48" i="7"/>
  <c r="J52" i="7"/>
  <c r="J57" i="7"/>
  <c r="J87" i="7"/>
  <c r="J106" i="7"/>
  <c r="J98" i="7"/>
  <c r="J65" i="7"/>
  <c r="J108" i="7"/>
  <c r="J56" i="7"/>
  <c r="AN118" i="4"/>
  <c r="O115" i="7" l="1"/>
  <c r="AP39" i="4"/>
  <c r="AI107" i="4" l="1"/>
  <c r="AI106" i="4"/>
  <c r="AI108" i="4"/>
  <c r="F44" i="7"/>
  <c r="F73" i="7"/>
  <c r="F75" i="7"/>
  <c r="F77" i="7"/>
  <c r="F103" i="7"/>
  <c r="F83" i="7"/>
  <c r="F97" i="7"/>
  <c r="F110" i="7"/>
  <c r="F93" i="7"/>
  <c r="F49" i="7"/>
  <c r="F61" i="7"/>
  <c r="F80" i="7"/>
  <c r="F88" i="7"/>
  <c r="F101" i="7"/>
  <c r="F105" i="7"/>
  <c r="AN116" i="4"/>
  <c r="AN115" i="4"/>
  <c r="AH99" i="4"/>
  <c r="AH100" i="4"/>
  <c r="AH98" i="4"/>
  <c r="AH94" i="4"/>
  <c r="AH96" i="4"/>
  <c r="AH95" i="4"/>
  <c r="AH91" i="4"/>
  <c r="AH90" i="4"/>
  <c r="AH92" i="4"/>
  <c r="AH89" i="4"/>
  <c r="AH85" i="4"/>
  <c r="AH87" i="4"/>
  <c r="AH84" i="4"/>
  <c r="AH86" i="4"/>
  <c r="AH82" i="4"/>
  <c r="AH81" i="4"/>
  <c r="AH79" i="4"/>
  <c r="AH78" i="4"/>
  <c r="AH70" i="4"/>
  <c r="AH65" i="4"/>
  <c r="AH64" i="4"/>
  <c r="AH66" i="4"/>
  <c r="AH71" i="4"/>
  <c r="AH62" i="4"/>
  <c r="AH68" i="4"/>
  <c r="AH67" i="4"/>
  <c r="AH63" i="4"/>
  <c r="AH69" i="4"/>
  <c r="AH72" i="4"/>
  <c r="AH59" i="4"/>
  <c r="AH53" i="4"/>
  <c r="AH58" i="4"/>
  <c r="AH52" i="4"/>
  <c r="AH56" i="4"/>
  <c r="AH51" i="4"/>
  <c r="AH60" i="4"/>
  <c r="AH55" i="4"/>
  <c r="AH50" i="4"/>
  <c r="AH54" i="4"/>
  <c r="AH57" i="4"/>
  <c r="AH48" i="4"/>
  <c r="AH47" i="4"/>
  <c r="AH45" i="4"/>
  <c r="AH46" i="4"/>
  <c r="AH42" i="4"/>
  <c r="AH43" i="4"/>
  <c r="AH41" i="4"/>
  <c r="AH40" i="4"/>
  <c r="J77" i="4"/>
  <c r="J77" i="7" s="1"/>
  <c r="AI76" i="4"/>
  <c r="AH76" i="4"/>
  <c r="J105" i="4"/>
  <c r="AI102" i="4"/>
  <c r="AI104" i="4"/>
  <c r="J103" i="4"/>
  <c r="AJ104" i="4" s="1"/>
  <c r="J110" i="4"/>
  <c r="AH109" i="4"/>
  <c r="AI109" i="4"/>
  <c r="J44" i="4"/>
  <c r="J44" i="7" s="1"/>
  <c r="AI74" i="4"/>
  <c r="AH74" i="4"/>
  <c r="J88" i="4"/>
  <c r="J88" i="7" s="1"/>
  <c r="J97" i="4"/>
  <c r="J97" i="7" s="1"/>
  <c r="AJ107" i="4" l="1"/>
  <c r="AJ106" i="4"/>
  <c r="AJ108" i="4"/>
  <c r="J110" i="7"/>
  <c r="AJ113" i="4"/>
  <c r="AJ111" i="4"/>
  <c r="AJ112" i="4"/>
  <c r="AI112" i="4"/>
  <c r="AM112" i="4" s="1"/>
  <c r="AI113" i="4"/>
  <c r="AL113" i="4" s="1"/>
  <c r="AI111" i="4"/>
  <c r="AM111" i="4" s="1"/>
  <c r="N45" i="7"/>
  <c r="N47" i="7"/>
  <c r="N46" i="7"/>
  <c r="N48" i="7"/>
  <c r="F39" i="7"/>
  <c r="AK109" i="4"/>
  <c r="J105" i="7"/>
  <c r="N90" i="7"/>
  <c r="N91" i="7"/>
  <c r="N89" i="7"/>
  <c r="N92" i="7"/>
  <c r="N79" i="7"/>
  <c r="N78" i="7"/>
  <c r="H39" i="7"/>
  <c r="AK104" i="4"/>
  <c r="J103" i="7"/>
  <c r="N100" i="7"/>
  <c r="N98" i="7"/>
  <c r="N99" i="7"/>
  <c r="AM74" i="4"/>
  <c r="AL74" i="4"/>
  <c r="AL76" i="4"/>
  <c r="AM76" i="4"/>
  <c r="AM109" i="4"/>
  <c r="AL109" i="4"/>
  <c r="AM102" i="4"/>
  <c r="AL102" i="4"/>
  <c r="AM104" i="4"/>
  <c r="AL104" i="4"/>
  <c r="AM107" i="4"/>
  <c r="AL107" i="4"/>
  <c r="AJ109" i="4"/>
  <c r="AI99" i="4"/>
  <c r="AL99" i="4" s="1"/>
  <c r="AI98" i="4"/>
  <c r="AM98" i="4" s="1"/>
  <c r="AI100" i="4"/>
  <c r="AM100" i="4" s="1"/>
  <c r="AJ99" i="4"/>
  <c r="AJ100" i="4"/>
  <c r="AJ98" i="4"/>
  <c r="AI94" i="4"/>
  <c r="AM94" i="4" s="1"/>
  <c r="AI95" i="4"/>
  <c r="AL95" i="4" s="1"/>
  <c r="AI96" i="4"/>
  <c r="AM96" i="4" s="1"/>
  <c r="AJ91" i="4"/>
  <c r="AJ89" i="4"/>
  <c r="AJ92" i="4"/>
  <c r="AJ90" i="4"/>
  <c r="AI89" i="4"/>
  <c r="AL89" i="4" s="1"/>
  <c r="AI92" i="4"/>
  <c r="AL92" i="4" s="1"/>
  <c r="AI91" i="4"/>
  <c r="AL91" i="4" s="1"/>
  <c r="AI90" i="4"/>
  <c r="AL90" i="4" s="1"/>
  <c r="AI86" i="4"/>
  <c r="AM86" i="4" s="1"/>
  <c r="AI87" i="4"/>
  <c r="AL87" i="4" s="1"/>
  <c r="AI84" i="4"/>
  <c r="AL84" i="4" s="1"/>
  <c r="AI85" i="4"/>
  <c r="AL85" i="4" s="1"/>
  <c r="AI81" i="4"/>
  <c r="AL81" i="4" s="1"/>
  <c r="AI82" i="4"/>
  <c r="AL82" i="4" s="1"/>
  <c r="AJ79" i="4"/>
  <c r="AJ78" i="4"/>
  <c r="AI78" i="4"/>
  <c r="AL78" i="4" s="1"/>
  <c r="AI79" i="4"/>
  <c r="AL79" i="4" s="1"/>
  <c r="AI72" i="4"/>
  <c r="AL72" i="4" s="1"/>
  <c r="AI63" i="4"/>
  <c r="AL63" i="4" s="1"/>
  <c r="AI62" i="4"/>
  <c r="AL62" i="4" s="1"/>
  <c r="AI67" i="4"/>
  <c r="AL67" i="4" s="1"/>
  <c r="AI70" i="4"/>
  <c r="AL70" i="4" s="1"/>
  <c r="AI71" i="4"/>
  <c r="AM71" i="4" s="1"/>
  <c r="AI69" i="4"/>
  <c r="AL69" i="4" s="1"/>
  <c r="AI65" i="4"/>
  <c r="AM65" i="4" s="1"/>
  <c r="AI68" i="4"/>
  <c r="AL68" i="4" s="1"/>
  <c r="AI64" i="4"/>
  <c r="AL64" i="4" s="1"/>
  <c r="AI66" i="4"/>
  <c r="AL66" i="4" s="1"/>
  <c r="AI51" i="4"/>
  <c r="AL51" i="4" s="1"/>
  <c r="AI60" i="4"/>
  <c r="AL60" i="4" s="1"/>
  <c r="AI58" i="4"/>
  <c r="AM58" i="4" s="1"/>
  <c r="AI57" i="4"/>
  <c r="AL57" i="4" s="1"/>
  <c r="AI50" i="4"/>
  <c r="AL50" i="4" s="1"/>
  <c r="AI56" i="4"/>
  <c r="AM56" i="4" s="1"/>
  <c r="AI52" i="4"/>
  <c r="AL52" i="4" s="1"/>
  <c r="AI55" i="4"/>
  <c r="AL55" i="4" s="1"/>
  <c r="AI53" i="4"/>
  <c r="AL53" i="4" s="1"/>
  <c r="AI54" i="4"/>
  <c r="AL54" i="4" s="1"/>
  <c r="AI59" i="4"/>
  <c r="AL59" i="4" s="1"/>
  <c r="AI47" i="4"/>
  <c r="AM47" i="4" s="1"/>
  <c r="AI45" i="4"/>
  <c r="AL45" i="4" s="1"/>
  <c r="AI46" i="4"/>
  <c r="AL46" i="4" s="1"/>
  <c r="AI48" i="4"/>
  <c r="AL48" i="4" s="1"/>
  <c r="AJ46" i="4"/>
  <c r="AJ47" i="4"/>
  <c r="AJ48" i="4"/>
  <c r="AJ45" i="4"/>
  <c r="AI40" i="4"/>
  <c r="AL40" i="4" s="1"/>
  <c r="AI41" i="4"/>
  <c r="AL41" i="4" s="1"/>
  <c r="AI42" i="4"/>
  <c r="AL42" i="4" s="1"/>
  <c r="AI43" i="4"/>
  <c r="AL43" i="4" s="1"/>
  <c r="AM108" i="4"/>
  <c r="J39" i="4"/>
  <c r="J39" i="7" s="1"/>
  <c r="AM106" i="4"/>
  <c r="J101" i="4"/>
  <c r="J93" i="4"/>
  <c r="J93" i="7" s="1"/>
  <c r="J83" i="4"/>
  <c r="J83" i="7" s="1"/>
  <c r="J80" i="4"/>
  <c r="J80" i="7" s="1"/>
  <c r="J75" i="4"/>
  <c r="J75" i="7" s="1"/>
  <c r="J73" i="4"/>
  <c r="J73" i="7" s="1"/>
  <c r="J61" i="4"/>
  <c r="J61" i="7" s="1"/>
  <c r="J49" i="4"/>
  <c r="J49" i="7" s="1"/>
  <c r="N112" i="7" l="1"/>
  <c r="AK112" i="4"/>
  <c r="AK113" i="4"/>
  <c r="AK111" i="4"/>
  <c r="J101" i="7"/>
  <c r="N102" i="7" s="1"/>
  <c r="AJ102" i="4"/>
  <c r="N111" i="7"/>
  <c r="N113" i="7"/>
  <c r="AK108" i="4"/>
  <c r="AK106" i="4"/>
  <c r="AK107" i="4"/>
  <c r="AN107" i="4" s="1"/>
  <c r="N64" i="7"/>
  <c r="N70" i="7"/>
  <c r="N72" i="7"/>
  <c r="N71" i="7"/>
  <c r="N69" i="7"/>
  <c r="N63" i="7"/>
  <c r="N66" i="7"/>
  <c r="N65" i="7"/>
  <c r="N62" i="7"/>
  <c r="N68" i="7"/>
  <c r="N67" i="7"/>
  <c r="N43" i="7"/>
  <c r="N41" i="7"/>
  <c r="N42" i="7"/>
  <c r="N40" i="7"/>
  <c r="N74" i="7"/>
  <c r="O74" i="7"/>
  <c r="O112" i="7"/>
  <c r="O113" i="7"/>
  <c r="O111" i="7"/>
  <c r="O76" i="7"/>
  <c r="N76" i="7"/>
  <c r="O102" i="7"/>
  <c r="N55" i="7"/>
  <c r="N57" i="7"/>
  <c r="N59" i="7"/>
  <c r="N53" i="7"/>
  <c r="N51" i="7"/>
  <c r="N54" i="7"/>
  <c r="N56" i="7"/>
  <c r="N50" i="7"/>
  <c r="N52" i="7"/>
  <c r="N58" i="7"/>
  <c r="N60" i="7"/>
  <c r="O100" i="7"/>
  <c r="O99" i="7"/>
  <c r="O98" i="7"/>
  <c r="O79" i="7"/>
  <c r="O78" i="7"/>
  <c r="O89" i="7"/>
  <c r="O91" i="7"/>
  <c r="O92" i="7"/>
  <c r="O90" i="7"/>
  <c r="N81" i="7"/>
  <c r="N82" i="7"/>
  <c r="N87" i="7"/>
  <c r="N86" i="7"/>
  <c r="N85" i="7"/>
  <c r="N84" i="7"/>
  <c r="O48" i="7"/>
  <c r="O46" i="7"/>
  <c r="O47" i="7"/>
  <c r="O45" i="7"/>
  <c r="N96" i="7"/>
  <c r="N94" i="7"/>
  <c r="N95" i="7"/>
  <c r="N104" i="7"/>
  <c r="O104" i="7"/>
  <c r="N108" i="7"/>
  <c r="N109" i="7"/>
  <c r="N106" i="7"/>
  <c r="N107" i="7"/>
  <c r="AN109" i="4"/>
  <c r="AL65" i="4"/>
  <c r="AL100" i="4"/>
  <c r="AN104" i="4"/>
  <c r="AM62" i="4"/>
  <c r="AM50" i="4"/>
  <c r="AM91" i="4"/>
  <c r="AL94" i="4"/>
  <c r="AM87" i="4"/>
  <c r="AM67" i="4"/>
  <c r="AM60" i="4"/>
  <c r="AM113" i="4"/>
  <c r="AM92" i="4"/>
  <c r="AM85" i="4"/>
  <c r="AM84" i="4"/>
  <c r="AL112" i="4"/>
  <c r="AM68" i="4"/>
  <c r="AL56" i="4"/>
  <c r="AM51" i="4"/>
  <c r="AM46" i="4"/>
  <c r="AL111" i="4"/>
  <c r="AM72" i="4"/>
  <c r="AM64" i="4"/>
  <c r="AM52" i="4"/>
  <c r="AM45" i="4"/>
  <c r="AM82" i="4"/>
  <c r="AL98" i="4"/>
  <c r="AL108" i="4"/>
  <c r="AL86" i="4"/>
  <c r="AL58" i="4"/>
  <c r="AM99" i="4"/>
  <c r="AL71" i="4"/>
  <c r="AM90" i="4"/>
  <c r="AM57" i="4"/>
  <c r="AM48" i="4"/>
  <c r="AM89" i="4"/>
  <c r="AL47" i="4"/>
  <c r="AM43" i="4"/>
  <c r="AM54" i="4"/>
  <c r="AM70" i="4"/>
  <c r="AM55" i="4"/>
  <c r="AM66" i="4"/>
  <c r="AM53" i="4"/>
  <c r="AM81" i="4"/>
  <c r="AM40" i="4"/>
  <c r="AM79" i="4"/>
  <c r="AM95" i="4"/>
  <c r="AM78" i="4"/>
  <c r="AL96" i="4"/>
  <c r="AL106" i="4"/>
  <c r="AM63" i="4"/>
  <c r="AM42" i="4"/>
  <c r="AM69" i="4"/>
  <c r="AM59" i="4"/>
  <c r="AM41" i="4"/>
  <c r="AK98" i="4"/>
  <c r="AK100" i="4"/>
  <c r="AK99" i="4"/>
  <c r="AJ95" i="4"/>
  <c r="AJ96" i="4"/>
  <c r="AJ94" i="4"/>
  <c r="AK91" i="4"/>
  <c r="AK90" i="4"/>
  <c r="AK89" i="4"/>
  <c r="AK92" i="4"/>
  <c r="AJ85" i="4"/>
  <c r="AJ87" i="4"/>
  <c r="AJ86" i="4"/>
  <c r="AJ84" i="4"/>
  <c r="AJ81" i="4"/>
  <c r="AJ82" i="4"/>
  <c r="AK78" i="4"/>
  <c r="AK79" i="4"/>
  <c r="AJ68" i="4"/>
  <c r="AJ70" i="4"/>
  <c r="AJ63" i="4"/>
  <c r="AJ62" i="4"/>
  <c r="AJ65" i="4"/>
  <c r="AJ69" i="4"/>
  <c r="AJ72" i="4"/>
  <c r="AJ64" i="4"/>
  <c r="AJ67" i="4"/>
  <c r="AJ71" i="4"/>
  <c r="AJ66" i="4"/>
  <c r="AJ54" i="4"/>
  <c r="AJ50" i="4"/>
  <c r="AJ56" i="4"/>
  <c r="AJ57" i="4"/>
  <c r="AJ58" i="4"/>
  <c r="AJ53" i="4"/>
  <c r="AJ52" i="4"/>
  <c r="AJ55" i="4"/>
  <c r="AJ59" i="4"/>
  <c r="AJ51" i="4"/>
  <c r="AJ60" i="4"/>
  <c r="AK47" i="4"/>
  <c r="AK45" i="4"/>
  <c r="AK48" i="4"/>
  <c r="AK46" i="4"/>
  <c r="AJ40" i="4"/>
  <c r="AJ42" i="4"/>
  <c r="AJ43" i="4"/>
  <c r="AJ41" i="4"/>
  <c r="AK76" i="4"/>
  <c r="AJ76" i="4"/>
  <c r="AK102" i="4"/>
  <c r="AK74" i="4"/>
  <c r="AJ74" i="4"/>
  <c r="AN106" i="4" l="1"/>
  <c r="AN108" i="4"/>
  <c r="AN113" i="4"/>
  <c r="AN100" i="4"/>
  <c r="AN91" i="4"/>
  <c r="AN89" i="4"/>
  <c r="AN92" i="4"/>
  <c r="O71" i="7"/>
  <c r="O68" i="7"/>
  <c r="O62" i="7"/>
  <c r="O67" i="7"/>
  <c r="O70" i="7"/>
  <c r="O72" i="7"/>
  <c r="O69" i="7"/>
  <c r="O64" i="7"/>
  <c r="O66" i="7"/>
  <c r="O65" i="7"/>
  <c r="O63" i="7"/>
  <c r="AN111" i="4"/>
  <c r="O81" i="7"/>
  <c r="O82" i="7"/>
  <c r="O43" i="7"/>
  <c r="O41" i="7"/>
  <c r="O42" i="7"/>
  <c r="O40" i="7"/>
  <c r="AN47" i="4"/>
  <c r="O85" i="7"/>
  <c r="O86" i="7"/>
  <c r="O87" i="7"/>
  <c r="O84" i="7"/>
  <c r="AN46" i="4"/>
  <c r="O108" i="7"/>
  <c r="O109" i="7"/>
  <c r="O106" i="7"/>
  <c r="O107" i="7"/>
  <c r="O94" i="7"/>
  <c r="O96" i="7"/>
  <c r="O95" i="7"/>
  <c r="O55" i="7"/>
  <c r="O51" i="7"/>
  <c r="O60" i="7"/>
  <c r="O59" i="7"/>
  <c r="O50" i="7"/>
  <c r="O54" i="7"/>
  <c r="O58" i="7"/>
  <c r="O56" i="7"/>
  <c r="O52" i="7"/>
  <c r="O57" i="7"/>
  <c r="O53" i="7"/>
  <c r="AN79" i="4"/>
  <c r="AN112" i="4"/>
  <c r="AN48" i="4"/>
  <c r="AN45" i="4"/>
  <c r="AN78" i="4"/>
  <c r="AN99" i="4"/>
  <c r="AN98" i="4"/>
  <c r="AN90" i="4"/>
  <c r="AN74" i="4"/>
  <c r="AK96" i="4"/>
  <c r="AN96" i="4" s="1"/>
  <c r="AK95" i="4"/>
  <c r="AN95" i="4" s="1"/>
  <c r="AK94" i="4"/>
  <c r="AN94" i="4" s="1"/>
  <c r="AK86" i="4"/>
  <c r="AN86" i="4" s="1"/>
  <c r="AK85" i="4"/>
  <c r="AN85" i="4" s="1"/>
  <c r="AK87" i="4"/>
  <c r="AN87" i="4" s="1"/>
  <c r="AK84" i="4"/>
  <c r="AN84" i="4" s="1"/>
  <c r="AK81" i="4"/>
  <c r="AN81" i="4" s="1"/>
  <c r="AK82" i="4"/>
  <c r="AN82" i="4" s="1"/>
  <c r="AK70" i="4"/>
  <c r="AN70" i="4" s="1"/>
  <c r="AK62" i="4"/>
  <c r="AN62" i="4" s="1"/>
  <c r="AK67" i="4"/>
  <c r="AN67" i="4" s="1"/>
  <c r="AK65" i="4"/>
  <c r="AN65" i="4" s="1"/>
  <c r="AK68" i="4"/>
  <c r="AN68" i="4" s="1"/>
  <c r="AK72" i="4"/>
  <c r="AN72" i="4" s="1"/>
  <c r="AK64" i="4"/>
  <c r="AN64" i="4" s="1"/>
  <c r="AK63" i="4"/>
  <c r="AN63" i="4" s="1"/>
  <c r="AK69" i="4"/>
  <c r="AN69" i="4" s="1"/>
  <c r="AK71" i="4"/>
  <c r="AN71" i="4" s="1"/>
  <c r="AK66" i="4"/>
  <c r="AN66" i="4" s="1"/>
  <c r="AK56" i="4"/>
  <c r="AN56" i="4" s="1"/>
  <c r="AK58" i="4"/>
  <c r="AN58" i="4" s="1"/>
  <c r="AK50" i="4"/>
  <c r="AN50" i="4" s="1"/>
  <c r="AK59" i="4"/>
  <c r="AN59" i="4" s="1"/>
  <c r="AK52" i="4"/>
  <c r="AN52" i="4" s="1"/>
  <c r="AK57" i="4"/>
  <c r="AN57" i="4" s="1"/>
  <c r="AK51" i="4"/>
  <c r="AN51" i="4" s="1"/>
  <c r="AK54" i="4"/>
  <c r="AN54" i="4" s="1"/>
  <c r="AK53" i="4"/>
  <c r="AN53" i="4" s="1"/>
  <c r="AK55" i="4"/>
  <c r="AN55" i="4" s="1"/>
  <c r="AK60" i="4"/>
  <c r="AN60" i="4" s="1"/>
  <c r="AK40" i="4"/>
  <c r="AN40" i="4" s="1"/>
  <c r="AK43" i="4"/>
  <c r="AN43" i="4" s="1"/>
  <c r="AK42" i="4"/>
  <c r="AN42" i="4" s="1"/>
  <c r="AK41" i="4"/>
  <c r="AN41" i="4" s="1"/>
  <c r="AN102" i="4"/>
  <c r="AN76" i="4"/>
  <c r="AP35" i="4" l="1"/>
  <c r="AP30" i="4"/>
  <c r="B5" i="4"/>
  <c r="A4" i="4" l="1"/>
  <c r="F30" i="7" l="1"/>
  <c r="H30" i="7"/>
  <c r="F35" i="7"/>
  <c r="H35" i="7"/>
  <c r="J35" i="4"/>
  <c r="J30" i="4"/>
  <c r="J30" i="7" l="1"/>
  <c r="J35" i="7"/>
  <c r="B6" i="4"/>
  <c r="B7" i="4" s="1"/>
  <c r="B8" i="4" s="1"/>
  <c r="B9" i="4" s="1"/>
  <c r="B10" i="4" l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AP38" i="4"/>
  <c r="AP37" i="4"/>
  <c r="AP36" i="4"/>
  <c r="H36" i="7" l="1"/>
  <c r="B31" i="4"/>
  <c r="B32" i="4" s="1"/>
  <c r="B33" i="4" s="1"/>
  <c r="B34" i="4" s="1"/>
  <c r="B30" i="4"/>
  <c r="AI38" i="4"/>
  <c r="AI37" i="4"/>
  <c r="AH38" i="4"/>
  <c r="AH37" i="4"/>
  <c r="AL38" i="4" l="1"/>
  <c r="H38" i="7"/>
  <c r="F37" i="7"/>
  <c r="H37" i="7"/>
  <c r="F38" i="7"/>
  <c r="F36" i="7"/>
  <c r="AL37" i="4"/>
  <c r="J36" i="4"/>
  <c r="J38" i="4"/>
  <c r="J37" i="4"/>
  <c r="B35" i="4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AM37" i="4"/>
  <c r="AM38" i="4"/>
  <c r="J36" i="7" l="1"/>
  <c r="J37" i="7"/>
  <c r="J38" i="7"/>
  <c r="AJ37" i="4"/>
  <c r="AJ38" i="4"/>
  <c r="AP14" i="4"/>
  <c r="AP15" i="4"/>
  <c r="AP16" i="4"/>
  <c r="AP17" i="4"/>
  <c r="AP13" i="4"/>
  <c r="AP12" i="4"/>
  <c r="AP10" i="4"/>
  <c r="AP11" i="4"/>
  <c r="AP5" i="4"/>
  <c r="AP6" i="4"/>
  <c r="AP7" i="4"/>
  <c r="AP8" i="4"/>
  <c r="AP9" i="4"/>
  <c r="AK38" i="4" l="1"/>
  <c r="AN38" i="4" s="1"/>
  <c r="AK37" i="4"/>
  <c r="AN37" i="4" s="1"/>
  <c r="N38" i="7"/>
  <c r="N37" i="7"/>
  <c r="H5" i="7"/>
  <c r="H10" i="7"/>
  <c r="H12" i="7"/>
  <c r="H8" i="7"/>
  <c r="H17" i="7"/>
  <c r="H7" i="7"/>
  <c r="H16" i="7"/>
  <c r="H14" i="7"/>
  <c r="H13" i="7"/>
  <c r="H6" i="7"/>
  <c r="AI7" i="4"/>
  <c r="AI8" i="4"/>
  <c r="AI6" i="4"/>
  <c r="AL6" i="4" s="1"/>
  <c r="AI9" i="4"/>
  <c r="AI14" i="4"/>
  <c r="AI15" i="4"/>
  <c r="AI11" i="4"/>
  <c r="AI12" i="4"/>
  <c r="AI17" i="4"/>
  <c r="AH12" i="4"/>
  <c r="AH11" i="4"/>
  <c r="AH14" i="4"/>
  <c r="AH15" i="4"/>
  <c r="AH17" i="4"/>
  <c r="AH8" i="4"/>
  <c r="AH9" i="4"/>
  <c r="AH7" i="4"/>
  <c r="AL7" i="4" l="1"/>
  <c r="AL11" i="4"/>
  <c r="F10" i="7"/>
  <c r="F11" i="7"/>
  <c r="F8" i="7"/>
  <c r="F14" i="7"/>
  <c r="F9" i="7"/>
  <c r="F12" i="7"/>
  <c r="F6" i="7"/>
  <c r="F7" i="7"/>
  <c r="F13" i="7"/>
  <c r="H15" i="7"/>
  <c r="F17" i="7"/>
  <c r="H9" i="7"/>
  <c r="H11" i="7"/>
  <c r="O37" i="7"/>
  <c r="O38" i="7"/>
  <c r="F16" i="7"/>
  <c r="F15" i="7"/>
  <c r="AL9" i="4"/>
  <c r="AL8" i="4"/>
  <c r="AL17" i="4"/>
  <c r="AL15" i="4"/>
  <c r="AL14" i="4"/>
  <c r="AL12" i="4"/>
  <c r="J16" i="4"/>
  <c r="J13" i="4"/>
  <c r="J6" i="4"/>
  <c r="J8" i="4"/>
  <c r="J9" i="4"/>
  <c r="J11" i="4"/>
  <c r="J15" i="4"/>
  <c r="J17" i="4"/>
  <c r="J10" i="4"/>
  <c r="J10" i="7" s="1"/>
  <c r="J14" i="4"/>
  <c r="J12" i="4"/>
  <c r="J7" i="4"/>
  <c r="J5" i="4"/>
  <c r="J5" i="7" s="1"/>
  <c r="AM11" i="4"/>
  <c r="AM17" i="4"/>
  <c r="AM15" i="4"/>
  <c r="AM9" i="4"/>
  <c r="AM12" i="4"/>
  <c r="AM7" i="4"/>
  <c r="AM6" i="4"/>
  <c r="AM14" i="4"/>
  <c r="J15" i="7" l="1"/>
  <c r="J11" i="7"/>
  <c r="J12" i="7"/>
  <c r="J14" i="7"/>
  <c r="J8" i="7"/>
  <c r="J6" i="7"/>
  <c r="J9" i="7"/>
  <c r="J13" i="7"/>
  <c r="J7" i="7"/>
  <c r="J17" i="7"/>
  <c r="AK17" i="4"/>
  <c r="J16" i="7"/>
  <c r="AJ7" i="4"/>
  <c r="AJ9" i="4"/>
  <c r="AJ6" i="4"/>
  <c r="AJ8" i="4"/>
  <c r="AJ11" i="4"/>
  <c r="AJ12" i="4"/>
  <c r="AJ15" i="4"/>
  <c r="AJ14" i="4"/>
  <c r="AJ17" i="4"/>
  <c r="AM8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1" i="4"/>
  <c r="AP32" i="4"/>
  <c r="AP33" i="4"/>
  <c r="AP34" i="4"/>
  <c r="AK14" i="4" l="1"/>
  <c r="AN14" i="4" s="1"/>
  <c r="N8" i="7"/>
  <c r="AK15" i="4"/>
  <c r="AN15" i="4" s="1"/>
  <c r="N11" i="7"/>
  <c r="N15" i="7"/>
  <c r="N14" i="7"/>
  <c r="N6" i="7"/>
  <c r="N9" i="7"/>
  <c r="N12" i="7"/>
  <c r="O17" i="7"/>
  <c r="N17" i="7"/>
  <c r="O8" i="7"/>
  <c r="O7" i="7"/>
  <c r="O6" i="7"/>
  <c r="O9" i="7"/>
  <c r="O12" i="7"/>
  <c r="O11" i="7"/>
  <c r="N7" i="7"/>
  <c r="H33" i="7"/>
  <c r="H24" i="7"/>
  <c r="H25" i="7"/>
  <c r="H32" i="7"/>
  <c r="H31" i="7"/>
  <c r="H22" i="7"/>
  <c r="H29" i="7"/>
  <c r="H21" i="7"/>
  <c r="H23" i="7"/>
  <c r="H28" i="7"/>
  <c r="H20" i="7"/>
  <c r="H27" i="7"/>
  <c r="H19" i="7"/>
  <c r="H26" i="7"/>
  <c r="H18" i="7"/>
  <c r="AN17" i="4"/>
  <c r="AK12" i="4"/>
  <c r="AN12" i="4" s="1"/>
  <c r="AK11" i="4"/>
  <c r="AN11" i="4" s="1"/>
  <c r="AK9" i="4"/>
  <c r="AN9" i="4" s="1"/>
  <c r="AK8" i="4"/>
  <c r="AN8" i="4" s="1"/>
  <c r="AK7" i="4"/>
  <c r="AN7" i="4" s="1"/>
  <c r="AK6" i="4"/>
  <c r="AN6" i="4" s="1"/>
  <c r="F20" i="7"/>
  <c r="F19" i="7"/>
  <c r="F31" i="7"/>
  <c r="F22" i="7"/>
  <c r="F18" i="7"/>
  <c r="F33" i="7"/>
  <c r="F28" i="7"/>
  <c r="F24" i="7"/>
  <c r="F32" i="7"/>
  <c r="F27" i="7"/>
  <c r="F23" i="7"/>
  <c r="F26" i="7"/>
  <c r="F29" i="7"/>
  <c r="F25" i="7"/>
  <c r="F21" i="7"/>
  <c r="H34" i="7" l="1"/>
  <c r="O15" i="7"/>
  <c r="O14" i="7"/>
  <c r="F34" i="7"/>
  <c r="J32" i="4"/>
  <c r="J32" i="7" s="1"/>
  <c r="J21" i="4"/>
  <c r="J21" i="7" s="1"/>
  <c r="J18" i="4"/>
  <c r="J22" i="4"/>
  <c r="J22" i="7" s="1"/>
  <c r="J33" i="4"/>
  <c r="J33" i="7" s="1"/>
  <c r="J25" i="4"/>
  <c r="J25" i="7" s="1"/>
  <c r="J26" i="4"/>
  <c r="J26" i="7" s="1"/>
  <c r="J27" i="4"/>
  <c r="J27" i="7" s="1"/>
  <c r="J24" i="4"/>
  <c r="J24" i="7" s="1"/>
  <c r="J19" i="4"/>
  <c r="J34" i="4"/>
  <c r="J29" i="4"/>
  <c r="J29" i="7" s="1"/>
  <c r="J23" i="4"/>
  <c r="J23" i="7" s="1"/>
  <c r="J28" i="4"/>
  <c r="J28" i="7" s="1"/>
  <c r="J31" i="4"/>
  <c r="J31" i="7" s="1"/>
  <c r="J20" i="4"/>
  <c r="N33" i="7" l="1"/>
  <c r="N35" i="7"/>
  <c r="N32" i="7"/>
  <c r="N25" i="7"/>
  <c r="N24" i="7"/>
  <c r="N23" i="7"/>
  <c r="N22" i="7"/>
  <c r="AJ19" i="4"/>
  <c r="J19" i="7"/>
  <c r="AJ20" i="4"/>
  <c r="J20" i="7"/>
  <c r="N29" i="7"/>
  <c r="N28" i="7"/>
  <c r="N30" i="7"/>
  <c r="N27" i="7"/>
  <c r="J34" i="7"/>
  <c r="AJ18" i="4"/>
  <c r="J18" i="7"/>
  <c r="AJ35" i="4"/>
  <c r="AJ33" i="4"/>
  <c r="AJ32" i="4"/>
  <c r="AJ34" i="4"/>
  <c r="AJ29" i="4"/>
  <c r="AJ28" i="4"/>
  <c r="AJ27" i="4"/>
  <c r="AJ30" i="4"/>
  <c r="AJ24" i="4"/>
  <c r="AJ22" i="4"/>
  <c r="AJ23" i="4"/>
  <c r="AJ25" i="4"/>
  <c r="O18" i="7" l="1"/>
  <c r="N18" i="7"/>
  <c r="O24" i="7"/>
  <c r="O23" i="7"/>
  <c r="O25" i="7"/>
  <c r="O22" i="7"/>
  <c r="O20" i="7"/>
  <c r="N20" i="7"/>
  <c r="O19" i="7"/>
  <c r="N19" i="7"/>
  <c r="N34" i="7"/>
  <c r="O28" i="7"/>
  <c r="O27" i="7"/>
  <c r="O29" i="7"/>
  <c r="O30" i="7"/>
  <c r="O34" i="7"/>
  <c r="O32" i="7"/>
  <c r="O33" i="7"/>
  <c r="O35" i="7"/>
  <c r="AH35" i="4" l="1"/>
  <c r="AI30" i="4"/>
  <c r="AH30" i="4"/>
  <c r="AH19" i="4"/>
  <c r="AI19" i="4"/>
  <c r="AI24" i="4"/>
  <c r="AI22" i="4"/>
  <c r="AI23" i="4"/>
  <c r="AI25" i="4"/>
  <c r="AH18" i="4"/>
  <c r="AI18" i="4"/>
  <c r="AH20" i="4"/>
  <c r="AI20" i="4"/>
  <c r="AH24" i="4"/>
  <c r="AH23" i="4"/>
  <c r="AH22" i="4"/>
  <c r="AH25" i="4"/>
  <c r="AH34" i="4"/>
  <c r="AH33" i="4"/>
  <c r="AH32" i="4"/>
  <c r="AH28" i="4"/>
  <c r="AH27" i="4"/>
  <c r="AH29" i="4"/>
  <c r="AL25" i="4" l="1"/>
  <c r="AL24" i="4"/>
  <c r="AL23" i="4"/>
  <c r="AL30" i="4"/>
  <c r="AL20" i="4"/>
  <c r="AL19" i="4"/>
  <c r="AL18" i="4"/>
  <c r="AL22" i="4"/>
  <c r="AI35" i="4"/>
  <c r="AL35" i="4" s="1"/>
  <c r="AI32" i="4"/>
  <c r="AM32" i="4" s="1"/>
  <c r="AI27" i="4"/>
  <c r="AM27" i="4" s="1"/>
  <c r="AI34" i="4"/>
  <c r="AM34" i="4" s="1"/>
  <c r="AI33" i="4"/>
  <c r="AM33" i="4" s="1"/>
  <c r="AI29" i="4"/>
  <c r="AL29" i="4" s="1"/>
  <c r="AI28" i="4"/>
  <c r="AM28" i="4" s="1"/>
  <c r="AM30" i="4"/>
  <c r="AM25" i="4"/>
  <c r="AM20" i="4"/>
  <c r="AM18" i="4"/>
  <c r="AM19" i="4"/>
  <c r="AM24" i="4"/>
  <c r="AM23" i="4"/>
  <c r="AM22" i="4"/>
  <c r="AK19" i="4"/>
  <c r="AK20" i="4"/>
  <c r="AK18" i="4"/>
  <c r="AL27" i="4" l="1"/>
  <c r="AL34" i="4"/>
  <c r="AL33" i="4"/>
  <c r="AM35" i="4"/>
  <c r="AL32" i="4"/>
  <c r="AL28" i="4"/>
  <c r="AN19" i="4"/>
  <c r="AK35" i="4"/>
  <c r="AK33" i="4"/>
  <c r="AK32" i="4"/>
  <c r="AK34" i="4"/>
  <c r="AK27" i="4"/>
  <c r="AK30" i="4"/>
  <c r="AN30" i="4" s="1"/>
  <c r="AK29" i="4"/>
  <c r="AK28" i="4"/>
  <c r="AK24" i="4"/>
  <c r="AN24" i="4" s="1"/>
  <c r="AK22" i="4"/>
  <c r="AN22" i="4" s="1"/>
  <c r="AK25" i="4"/>
  <c r="AN25" i="4" s="1"/>
  <c r="AK23" i="4"/>
  <c r="AN23" i="4" s="1"/>
  <c r="AN18" i="4"/>
  <c r="AN20" i="4"/>
  <c r="AM29" i="4"/>
  <c r="AN32" i="4" l="1"/>
  <c r="AN33" i="4"/>
  <c r="AN35" i="4"/>
  <c r="AN29" i="4"/>
  <c r="AN27" i="4"/>
  <c r="AN34" i="4"/>
  <c r="AN28" i="4"/>
</calcChain>
</file>

<file path=xl/sharedStrings.xml><?xml version="1.0" encoding="utf-8"?>
<sst xmlns="http://schemas.openxmlformats.org/spreadsheetml/2006/main" count="2877" uniqueCount="362">
  <si>
    <t>TEST RESULTS</t>
  </si>
  <si>
    <t xml:space="preserve">Test Case </t>
  </si>
  <si>
    <t>Annual  End Use Site Energy EUI</t>
  </si>
  <si>
    <t>Variation from Baseline</t>
  </si>
  <si>
    <t>Total End Use Site Energy % Variation</t>
  </si>
  <si>
    <t>Reference Model</t>
  </si>
  <si>
    <t>Applicant Model</t>
  </si>
  <si>
    <t>Pass/Fail</t>
  </si>
  <si>
    <t>Unmet Load Hours (UMLH)
(Heating + Cooling)</t>
  </si>
  <si>
    <t>Number of Zones with
Total UMLH &gt; 150</t>
  </si>
  <si>
    <t>Zone Max Total UMLH
(Hr/yr)</t>
  </si>
  <si>
    <t>Analysis:</t>
  </si>
  <si>
    <t>Proposed Model:</t>
  </si>
  <si>
    <t>Proposed Model</t>
  </si>
  <si>
    <t>Standard Model:</t>
  </si>
  <si>
    <t>Standard Model</t>
  </si>
  <si>
    <t>Calling</t>
  </si>
  <si>
    <t>Compliance</t>
  </si>
  <si>
    <t>Secondary</t>
  </si>
  <si>
    <t>Pass /</t>
  </si>
  <si>
    <t>Elapsed</t>
  </si>
  <si>
    <t>Electric Energy Consumption (kWh)</t>
  </si>
  <si>
    <t>Natural Gas Energy Consumption (therms)</t>
  </si>
  <si>
    <t>Cooling Unmet Load Hours</t>
  </si>
  <si>
    <t>Heating Unmet Load Hours</t>
  </si>
  <si>
    <t>Application</t>
  </si>
  <si>
    <t>Manager</t>
  </si>
  <si>
    <t>Ruleset</t>
  </si>
  <si>
    <t>OpenStudio</t>
  </si>
  <si>
    <t>EnergyPlus</t>
  </si>
  <si>
    <t>Simulation</t>
  </si>
  <si>
    <t>Start Date &amp; Time</t>
  </si>
  <si>
    <t>Filename (saved to)</t>
  </si>
  <si>
    <t>Run Title</t>
  </si>
  <si>
    <t>Weather Station</t>
  </si>
  <si>
    <t>Analysis Type</t>
  </si>
  <si>
    <t>Elapsed Time</t>
  </si>
  <si>
    <t>Fail</t>
  </si>
  <si>
    <t>Margin</t>
  </si>
  <si>
    <t>Time</t>
  </si>
  <si>
    <t>Rule Eval Status</t>
  </si>
  <si>
    <t>Simulation Status</t>
  </si>
  <si>
    <t>Spc Heating</t>
  </si>
  <si>
    <t>Spc Cooling</t>
  </si>
  <si>
    <t>Indoor Fans</t>
  </si>
  <si>
    <t>Ht Reject</t>
  </si>
  <si>
    <t>Pumps &amp; Misc</t>
  </si>
  <si>
    <t>Comp Total</t>
  </si>
  <si>
    <t>Receptacle</t>
  </si>
  <si>
    <t>Process</t>
  </si>
  <si>
    <t>TOTAL</t>
  </si>
  <si>
    <t>Zone Max</t>
  </si>
  <si>
    <t>Zone Name</t>
  </si>
  <si>
    <t>Num Zones Exceed Max</t>
  </si>
  <si>
    <t>Version</t>
  </si>
  <si>
    <t>Floor Area</t>
  </si>
  <si>
    <t>Small Office Building (02000CZ-OffSml)</t>
  </si>
  <si>
    <t>Medium Office Building ((0300CZ-OffMed))</t>
  </si>
  <si>
    <t>Large Office Building (0400CZ-OffLrg)</t>
  </si>
  <si>
    <t>Stand-alone Retail (0500CZ-RetlMed)</t>
  </si>
  <si>
    <t>Strip Mall-PSZ System (1000CZ-RetlStrp)</t>
  </si>
  <si>
    <t>(90.8 ft x 60.5ft)</t>
  </si>
  <si>
    <t>(163.8 ft x 109.2 ft)</t>
  </si>
  <si>
    <t>(240 ft x 160 ft)</t>
  </si>
  <si>
    <t xml:space="preserve"> (178 ft x 139 ft)</t>
  </si>
  <si>
    <t>(300 ft x 75 ft)</t>
  </si>
  <si>
    <t>Version number</t>
  </si>
  <si>
    <t>COPY BatchResults.csv values from cell A1 and paste here @cell B2</t>
  </si>
  <si>
    <t>Propane Energy Consumption (MBtu)</t>
  </si>
  <si>
    <t>Domestic Hot Water</t>
  </si>
  <si>
    <t>Indoor Lighting</t>
  </si>
  <si>
    <t>Other Ltg</t>
  </si>
  <si>
    <t>Title24Compliance</t>
  </si>
  <si>
    <t>--</t>
  </si>
  <si>
    <t>FAIL</t>
  </si>
  <si>
    <t>x</t>
  </si>
  <si>
    <t>Perimeter_mid_ZN_1 Thermal Zone</t>
  </si>
  <si>
    <t>Core_mid Thermal Zone</t>
  </si>
  <si>
    <t>Conditioned Floor</t>
  </si>
  <si>
    <t>Total Floor</t>
  </si>
  <si>
    <t>Generation Coincident Peak Demand (kW)</t>
  </si>
  <si>
    <t>Area (SqFt)</t>
  </si>
  <si>
    <t>Proc Mtrs</t>
  </si>
  <si>
    <t>Electric</t>
  </si>
  <si>
    <t>Natural Gas</t>
  </si>
  <si>
    <t>Propane</t>
  </si>
  <si>
    <t>Perimeter_top_ZN_1 Thermal Zone</t>
  </si>
  <si>
    <t>0300006-OffMed-SG-Baseline</t>
  </si>
  <si>
    <t>0315006-OffMed-SG-BotOpWinNoInterlock</t>
  </si>
  <si>
    <t>0315106-OffMed-SG-BotMidOpWinNoInterlock</t>
  </si>
  <si>
    <t>0315206-OffMed-SG-BotMidTopOpWinNoInterlock</t>
  </si>
  <si>
    <t>0315306-OffMed-SG-BotMidOpWinNoInterlockTopInterlock</t>
  </si>
  <si>
    <t>0400006-OffLrg-Baserun_NDL</t>
  </si>
  <si>
    <t>0415006-OffLrg-TES-ChlrPriority_NDL</t>
  </si>
  <si>
    <t>0415106-OffLrg-TES-StoPriority_NDL</t>
  </si>
  <si>
    <t>0416006-OffLrg-ActiveBeam_NDL</t>
  </si>
  <si>
    <t>0416106-OffLrg-PassiveBeam_NDL</t>
  </si>
  <si>
    <t>0415206-OffLrg-TES-StoTnkShp_NDL</t>
  </si>
  <si>
    <t>0415306-OffLrg-TES-StoTnkLoc_NDL</t>
  </si>
  <si>
    <t>0415406-OffLrg-TES-StoTnkRval_NDL</t>
  </si>
  <si>
    <t>0415506-OffLrg-TES-StoTnkVol_NDL</t>
  </si>
  <si>
    <t>0500015-RetlMed-SG-Baseline</t>
  </si>
  <si>
    <t>0515015-RetlMed-SG-HPWtrHtrPckgdEF2x</t>
  </si>
  <si>
    <t>0515115-RetlMed-SG-HPWtrHtrPckgdEF3x</t>
  </si>
  <si>
    <t>0515215-RetlMed-SG-HPWtrHtrSplitTnkCprsrOut</t>
  </si>
  <si>
    <t>0515315-RetlMed-SG-HPWtrHtrSplitTnkOutCprsrIns</t>
  </si>
  <si>
    <t>0515415-RetlMed-SG-UEFConsumerStoGas</t>
  </si>
  <si>
    <t>0515515-RetlMed-SG-UEFConsumerInstGas</t>
  </si>
  <si>
    <t>0515615-RetlMed-SG-UEFConsumerStoElec</t>
  </si>
  <si>
    <t>0515715-RetlMed-SG-UEFConsumerInstElec</t>
  </si>
  <si>
    <t>0516015-RetlMed-SG-ExtWall-MtlFrmR0</t>
  </si>
  <si>
    <t>0516115-RetlMed-SG-ExtWall-WdFrmR0</t>
  </si>
  <si>
    <t>0516215-RetlMed-SG-ExtWall-MtlWallSingleLyrBatt-R10</t>
  </si>
  <si>
    <t>0516315-RetlMed-SG-ExtWall-MtlWallDoubleLyrBatt-R13-R13</t>
  </si>
  <si>
    <t>0517015-RetlMed-SG-MiniSplitAC-EER11.2</t>
  </si>
  <si>
    <t>0517115-RetlMed-SG-MiniSplitHP-COP3.3</t>
  </si>
  <si>
    <t>0500015-RetlMed-Baseline_NDL</t>
  </si>
  <si>
    <t>0512815-RetlMed-SZVAV_NDL</t>
  </si>
  <si>
    <t>0500006-RetlMed-Baseline_NDL</t>
  </si>
  <si>
    <t>0513006-RetlMed-SZVAV_NDL</t>
  </si>
  <si>
    <t>0300016-OffMed-Baseline_NDL</t>
  </si>
  <si>
    <t>0303216-OffMed-LightingLowLPD_NDL</t>
  </si>
  <si>
    <t>0303316-OffMed-LightingHighLPD_NDL</t>
  </si>
  <si>
    <t>0307216-OffMed-HVACPVAV Design_NDL</t>
  </si>
  <si>
    <t>0307316-OffMed-HVACPVAV SATControl_NDL</t>
  </si>
  <si>
    <t>0307516-OffMed-HVACPVAV EconomizerType_NDL</t>
  </si>
  <si>
    <t>0314116-OffMed-FanPwrBox_NDL</t>
  </si>
  <si>
    <t>0312616-OffMed-Plenum_NDL</t>
  </si>
  <si>
    <t>0300006-OffMed-Baseline_NDL</t>
  </si>
  <si>
    <t>0303406-OffMed-LightingLowLPD_NDL</t>
  </si>
  <si>
    <t>0303506-OffMed-LightingHighLPD_NDL</t>
  </si>
  <si>
    <t>0307606-OffMed-HVACPVAV Design_NDL</t>
  </si>
  <si>
    <t>0307706-OffMed-HVACPVAV SATControl_NDL</t>
  </si>
  <si>
    <t>0307906-OffMed-HVACPVAV EconomizerType_NDL</t>
  </si>
  <si>
    <t>0314206-OffMed-FanPwrBox_NDL</t>
  </si>
  <si>
    <t>0312706-OffMed-Plenum_NDL</t>
  </si>
  <si>
    <t>0314716-OffMed-LabwExhPVAV_NDL</t>
  </si>
  <si>
    <t>0313516-OffMed-LabwExhDOAS_NDL</t>
  </si>
  <si>
    <t>0314806-OffMed-LabwExhPVAV_NDL</t>
  </si>
  <si>
    <t>0313606-OffMed-LabwExhDOAS_NDL</t>
  </si>
  <si>
    <t>0400016-OffLrg-Baserun_NDL</t>
  </si>
  <si>
    <t>0408416-OffLrg-HVACChillerCOP_NDL</t>
  </si>
  <si>
    <t>0408516-OffLrg-HVACChWdeltaT_NDL</t>
  </si>
  <si>
    <t>0408806-OffLrg-HVACChillerCOP_NDL</t>
  </si>
  <si>
    <t>0408906-OffLrg-HVACChWdeltaT_NDL</t>
  </si>
  <si>
    <t>1000015-RetlStrp-BaselinePSZ_NDL</t>
  </si>
  <si>
    <t>1009215-RetlStrp-HVACPSZ DXCOP_NDL</t>
  </si>
  <si>
    <t>1009315-RetlStrp-HVACPSZ HeatEff_NDL</t>
  </si>
  <si>
    <t>1009415-RetlStrp-HVACPSZ EconomizerControl_NDL</t>
  </si>
  <si>
    <t>1013715-RetlStrp-EvapCooler_NDL</t>
  </si>
  <si>
    <t>1000006-RetlStrp-BaselinePSZ_NDL</t>
  </si>
  <si>
    <t>1009806-RetlStrp-HVACPSZ DXCOP_NDL</t>
  </si>
  <si>
    <t>1009906-RetlStrp-HVACPSZ HeatEff_NDL</t>
  </si>
  <si>
    <t>1010006-RetlStrp-HVACPSZ EconomizerControl_NDL</t>
  </si>
  <si>
    <t>1013906-RetlStrp-EvapCooler_NDL</t>
  </si>
  <si>
    <t>1000015-RetlStrp-BaselinePTAC_NDL</t>
  </si>
  <si>
    <t>1010115-RetlStrp-HVACPTAC DXCOP_NDL</t>
  </si>
  <si>
    <t>1010515-RetlStrp-FPFC_NDL</t>
  </si>
  <si>
    <t>1014315-RetlStrp-WSHP_NDL</t>
  </si>
  <si>
    <t>1000006-RetlStrp-BaselinePTAC_NDL</t>
  </si>
  <si>
    <t>1010306-RetlStrp-HVACPTAC DXCOP_NDL</t>
  </si>
  <si>
    <t>1010606-RetlStrp-FPFC_NDL</t>
  </si>
  <si>
    <t>1014506-RetlStrp-WSHP_NDL</t>
  </si>
  <si>
    <t>0300016-OffMed-SG-Baseline</t>
  </si>
  <si>
    <t>0311816-OffMed-SG-WWR40</t>
  </si>
  <si>
    <t>0311916-OffMed-SG-WWR20</t>
  </si>
  <si>
    <t>0312316-OffMed-SG-WinUSHGC</t>
  </si>
  <si>
    <t>0312006-OffMed-SG-WWR40</t>
  </si>
  <si>
    <t>0312106-OffMed-SG-WWR20</t>
  </si>
  <si>
    <t>0312406-OffMed-SG-WinUSHGC</t>
  </si>
  <si>
    <t>0511615-RetlMed-SG-SRR5</t>
  </si>
  <si>
    <t>0511915-RetlMed-SG-SRR1</t>
  </si>
  <si>
    <t>0512215-RetlMed-SG-SkyU</t>
  </si>
  <si>
    <t>0500006-RetlMed-SG-Baseline</t>
  </si>
  <si>
    <t>0511806-RetlMed-SG-SRR5</t>
  </si>
  <si>
    <t>0512106-RetlMed-SG-SRR1</t>
  </si>
  <si>
    <t>0512406-RetlMed-SG-SkyU</t>
  </si>
  <si>
    <t>0400016-OffLrg-CRAH_NDL</t>
  </si>
  <si>
    <t>0413216-OffLrg-CRAC_NDL</t>
  </si>
  <si>
    <t>0400006-OffLrg-CRAH_NDL</t>
  </si>
  <si>
    <t>0413306-OffLrg-CRAC_NDL</t>
  </si>
  <si>
    <t>0511015-RetlMed-SG-EnvRoofInsulation</t>
  </si>
  <si>
    <t>0511315-RetlMed-SG-EnvWallInsulation</t>
  </si>
  <si>
    <t>Perimeter_top_ZN_4 Thermal Zone</t>
  </si>
  <si>
    <t>PV</t>
  </si>
  <si>
    <t>Battery</t>
  </si>
  <si>
    <t>Report Generation</t>
  </si>
  <si>
    <t>Site Electric CO2 Emissions (tonne)</t>
  </si>
  <si>
    <t>Site Fuel CO2 Emissions (tonne)</t>
  </si>
  <si>
    <t>Source Energy Use (kBtu/ft2)</t>
  </si>
  <si>
    <t>Weather File Path</t>
  </si>
  <si>
    <t>Project Path</t>
  </si>
  <si>
    <t>Transaction ID</t>
  </si>
  <si>
    <t>Date/Time</t>
  </si>
  <si>
    <t>Core_top Thermal Zone</t>
  </si>
  <si>
    <t>Annual SOURCE EUI (Efficiency)
(excludes Receptacle, Process, Other Ltg, Process Motor, PV and Battery)</t>
  </si>
  <si>
    <t>Site Energy EUI - Electricity
(excludes Receptacle, Process, Other Ltg, Process Motor, PV and Battery)</t>
  </si>
  <si>
    <t xml:space="preserve"> Site Energy EUI - Natural Gas
(excludes Receptacle, Process, Other Ltg, Process Motor, PV and Battery)</t>
  </si>
  <si>
    <t>Annual Total End Use Site Energy EUI
(excludes Receptacle, Process, Other Ltg, Process Motor, PV and Battery)</t>
  </si>
  <si>
    <t>SOURCE Energy % variation</t>
  </si>
  <si>
    <t>MultiFamily Building 36 Units (MF36Unit)</t>
  </si>
  <si>
    <t>MultiFamily Building 36 Units (MF88Unit)</t>
  </si>
  <si>
    <t>MF36Unit_3Story_NGAS-CZ12</t>
  </si>
  <si>
    <t>MF36Unit_3Story_NGAS-CZ12_HighEffDHW</t>
  </si>
  <si>
    <t>MF36Unit_3Story_NGAS-CZ12_HighEffHVAC</t>
  </si>
  <si>
    <t>MF36Unit_3Story_NGAS-CZ12_LowEffGlazing</t>
  </si>
  <si>
    <t>MF88Unit_5Story_ELEC-CZ12</t>
  </si>
  <si>
    <t>MF88Unit_5Story_ELEC-CZ12_HighEffDHW</t>
  </si>
  <si>
    <t>MF88Unit_5Story_ELEC-CZ12_HighEffHVAC</t>
  </si>
  <si>
    <t>MF88Unit_5Story_ELEC-CZ12_LowEffGlazing</t>
  </si>
  <si>
    <t>TORRANCE-MUNI-AP</t>
  </si>
  <si>
    <t>BLUE CANYON</t>
  </si>
  <si>
    <t>PALM SPRINGS</t>
  </si>
  <si>
    <t>Annual  LSC (Efficiency)
(excludes Receptacle, Process, Other Ltg, Process Motor, PV and Battery)</t>
  </si>
  <si>
    <t xml:space="preserve"> ($/sqft-year)</t>
  </si>
  <si>
    <t xml:space="preserve"> (kBtu/sqft-year)</t>
  </si>
  <si>
    <t xml:space="preserve"> (kwh/sqft-year)</t>
  </si>
  <si>
    <t xml:space="preserve"> (therm/sqft-year)</t>
  </si>
  <si>
    <t>Heating (kBtu/sqft-year)</t>
  </si>
  <si>
    <t>Cooling (kBtu/sqft-year)</t>
  </si>
  <si>
    <t>Interior Lighting (kBtu/sqft-year)</t>
  </si>
  <si>
    <t>Gas Equipment (kBtu/sqft-year)</t>
  </si>
  <si>
    <t>Electric Equipment (kBtu/sqft-year)</t>
  </si>
  <si>
    <t>Fans (kBtu/sqft-year)</t>
  </si>
  <si>
    <t>Pumps (kBtu/sqft-year)</t>
  </si>
  <si>
    <t>Tower (kBtu/sqft-year)</t>
  </si>
  <si>
    <t>Water Heating (kBtu/sqft-year)</t>
  </si>
  <si>
    <t>LSC % variation</t>
  </si>
  <si>
    <t>Flexibility</t>
  </si>
  <si>
    <t>Calculated SSFs</t>
  </si>
  <si>
    <t>Target Performance:</t>
  </si>
  <si>
    <t>Long-term System Cost (LSC) (/ft2)</t>
  </si>
  <si>
    <t>LSC by Fuel (/ft2)</t>
  </si>
  <si>
    <t>Req'd PV</t>
  </si>
  <si>
    <t>Proposed</t>
  </si>
  <si>
    <t>Standard</t>
  </si>
  <si>
    <t>NRCC/LMCC PRF Processing</t>
  </si>
  <si>
    <t>LSC (/ft2)</t>
  </si>
  <si>
    <t>Results Set</t>
  </si>
  <si>
    <t>(kW)</t>
  </si>
  <si>
    <t>(frac)</t>
  </si>
  <si>
    <t>Efficiency Compliance</t>
  </si>
  <si>
    <t>Total Compliance</t>
  </si>
  <si>
    <t>Metrics 2025 (Oct 2022)</t>
  </si>
  <si>
    <t>CA 2025 Nonresidential, Vers. 1.0</t>
  </si>
  <si>
    <t>E+ Successful (256 warnings)</t>
  </si>
  <si>
    <t>E+ Successful (258 warnings)</t>
  </si>
  <si>
    <t>E+ Successful (260 warnings)</t>
  </si>
  <si>
    <t>E+ Successful (114 warnings)</t>
  </si>
  <si>
    <t>Front_Retail Thermal Zone</t>
  </si>
  <si>
    <t>E+ Successful (113 warnings)</t>
  </si>
  <si>
    <t>E+ Successful (112 warnings)</t>
  </si>
  <si>
    <t>Back_Space Thermal Zone</t>
  </si>
  <si>
    <t>2.13558e+06</t>
  </si>
  <si>
    <t>0409106</t>
  </si>
  <si>
    <t>2.04347e+06</t>
  </si>
  <si>
    <t>5.0086e+06</t>
  </si>
  <si>
    <t>7.05207e+06</t>
  </si>
  <si>
    <t>1.26487e+06</t>
  </si>
  <si>
    <t>3.40045e+06</t>
  </si>
  <si>
    <t>1.46191e+06</t>
  </si>
  <si>
    <t>1.8222e+06</t>
  </si>
  <si>
    <t>6.8308e+06</t>
  </si>
  <si>
    <t>9.99895e-05</t>
  </si>
  <si>
    <t>2.16012e+06</t>
  </si>
  <si>
    <t>7.16872e+06</t>
  </si>
  <si>
    <t>1.5434e+06</t>
  </si>
  <si>
    <t>3.67898e+06</t>
  </si>
  <si>
    <t>MF36 Restructure Prototype</t>
  </si>
  <si>
    <t>SACRAMENTO EXECUTIVE</t>
  </si>
  <si>
    <t>CSE Successful</t>
  </si>
  <si>
    <t>PASS</t>
  </si>
  <si>
    <t>MF88 Restructure Prototype</t>
  </si>
  <si>
    <t>E+ Successful (226 warnings)</t>
  </si>
  <si>
    <t>CSE Successful, E+ Successful (187 warnings)</t>
  </si>
  <si>
    <t>CBECC-CLI</t>
  </si>
  <si>
    <t>3.10.0+e80a80c812</t>
  </si>
  <si>
    <t>25.1.0-1c11a3d85f</t>
  </si>
  <si>
    <t>E+ Successful (227 warnings)</t>
  </si>
  <si>
    <t>CSE Successful, E+ Successful (188 warnings)</t>
  </si>
  <si>
    <t>CSE Successful, E+ Successful (13 severe errors, 189 warnings)</t>
  </si>
  <si>
    <t>CSE Successful, E+ Successful (12 severe errors, 192 warnings)</t>
  </si>
  <si>
    <t>CSE Successful, E+ Successful (10 severe errors, 190 warnings)</t>
  </si>
  <si>
    <t>CSE Successful, E+ Successful (3 severe errors, 203 warnings)</t>
  </si>
  <si>
    <t>E+ Successful (224 warnings)</t>
  </si>
  <si>
    <t>CSE Successful, E+ Successful (3 severe errors, 194 warnings)</t>
  </si>
  <si>
    <t>E+ Successful (206 warnings)</t>
  </si>
  <si>
    <t>E+ Successful (1 severe error, 225 warnings)</t>
  </si>
  <si>
    <t>1.54858e+06</t>
  </si>
  <si>
    <t>3.68416e+06</t>
  </si>
  <si>
    <t>CSE Successful, E+ Successful (276 warnings)</t>
  </si>
  <si>
    <t>2.83215e+06</t>
  </si>
  <si>
    <t>E+ Successful (259 warnings)</t>
  </si>
  <si>
    <t>CSE Successful, E+ Successful (274 warnings)</t>
  </si>
  <si>
    <t>1.04882e+06</t>
  </si>
  <si>
    <t>6.05742e+06</t>
  </si>
  <si>
    <t>1.28012e+06</t>
  </si>
  <si>
    <t>3.4157e+06</t>
  </si>
  <si>
    <t>CSE Successful, E+ Successful (269 warnings)</t>
  </si>
  <si>
    <t>2.61272e+06</t>
  </si>
  <si>
    <t>E+ Successful (257 warnings)</t>
  </si>
  <si>
    <t>1.76254e+06</t>
  </si>
  <si>
    <t>6.77114e+06</t>
  </si>
  <si>
    <t>CSE Successful, E+ Successful (275 warnings)</t>
  </si>
  <si>
    <t>5.77126e+06</t>
  </si>
  <si>
    <t>1.24164e+06</t>
  </si>
  <si>
    <t>3.37722e+06</t>
  </si>
  <si>
    <t>E+ Successful (261 warnings)</t>
  </si>
  <si>
    <t>3.59749e+06</t>
  </si>
  <si>
    <t>1.50179e+06</t>
  </si>
  <si>
    <t>3.63737e+06</t>
  </si>
  <si>
    <t>E+ Successful (263 warnings)</t>
  </si>
  <si>
    <t>E+ Successful (266 warnings)</t>
  </si>
  <si>
    <t>1.55389e+06</t>
  </si>
  <si>
    <t>3.68948e+06</t>
  </si>
  <si>
    <t>1.54152e+06</t>
  </si>
  <si>
    <t>3.6771e+06</t>
  </si>
  <si>
    <t>1.54162e+06</t>
  </si>
  <si>
    <t>3.6772e+06</t>
  </si>
  <si>
    <t>1.55236e+06</t>
  </si>
  <si>
    <t>3.68794e+06</t>
  </si>
  <si>
    <t>1.53722e+06</t>
  </si>
  <si>
    <t>3.6728e+06</t>
  </si>
  <si>
    <t>1.64567e+06</t>
  </si>
  <si>
    <t>3.78125e+06</t>
  </si>
  <si>
    <t>Perimeter_mid_ZN_4 Thermal Zone</t>
  </si>
  <si>
    <t>1.67573e+06</t>
  </si>
  <si>
    <t>3.81131e+06</t>
  </si>
  <si>
    <t>2.832e+06</t>
  </si>
  <si>
    <t>E+ Successful (119 warnings)</t>
  </si>
  <si>
    <t>CSE Successful, E+ Successful (123 warnings)</t>
  </si>
  <si>
    <t>E+ Successful (120 warnings)</t>
  </si>
  <si>
    <t>CSE Successful, E+ Successful (124 warnings)</t>
  </si>
  <si>
    <t>E+ Successful (121 warnings)</t>
  </si>
  <si>
    <t>CSE Successful, E+ Successful (146 warnings)</t>
  </si>
  <si>
    <t>E+ Successful (118 warnings)</t>
  </si>
  <si>
    <t>CSE Successful, E+ Successful (137 warnings)</t>
  </si>
  <si>
    <t>E+ Successful (143 warnings)</t>
  </si>
  <si>
    <t>E+ Successful (136 warnings)</t>
  </si>
  <si>
    <t>E+ Successful (111 warnings)</t>
  </si>
  <si>
    <t>E+ Successful (144 warnings)</t>
  </si>
  <si>
    <t>CSE Successful, E+ Successful (158 warnings)</t>
  </si>
  <si>
    <t>E+ Successful (156 warnings)</t>
  </si>
  <si>
    <t>CSE Successful, E+ Successful (175 warnings)</t>
  </si>
  <si>
    <t>E+ Successful (175 warnings)</t>
  </si>
  <si>
    <t>E+ Successful (162 warnings)</t>
  </si>
  <si>
    <t>E+ Successful (154 warnings)</t>
  </si>
  <si>
    <t>9.10747e-05</t>
  </si>
  <si>
    <t>E+ Successful (194 warnings)</t>
  </si>
  <si>
    <t>4.12755e-06</t>
  </si>
  <si>
    <t>2.15816e-06</t>
  </si>
  <si>
    <t>1.81286e-06</t>
  </si>
  <si>
    <t>CSE Successful, E+ Successful (171 warnings)</t>
  </si>
  <si>
    <t>BEMCmpMgr 2025.2.0 (520)</t>
  </si>
  <si>
    <t>CSE 0.927.0 EXE</t>
  </si>
  <si>
    <t>C:\Users\VonderDe\AppData\Local\Temp\CBECC_65fsxvke\CBECC-Dev\Weather\2025\</t>
  </si>
  <si>
    <t>C:\src\NOR-Codes-Stds\~Local~Test~Files~\CBECC_Tests\SensitivityTestOutputs\Run_42857bd0\SimplifiedGeometry\</t>
  </si>
  <si>
    <t>CBECC 2025.2.0</t>
  </si>
  <si>
    <t>CBECC 2025.2</t>
  </si>
  <si>
    <t>Notes</t>
  </si>
  <si>
    <t>Thermal energy storage not supported by EnergyPro</t>
  </si>
  <si>
    <t>Four pipe fan coil test error. Test is excluded for 2025.2.0.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</si>
</sst>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&quot;$&quot;#,##0"/>
    <numFmt numFmtId="166" formatCode="0.0%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8"/>
      <color indexed="8"/>
      <name val="MS Sans Serif"/>
      <family val="2"/>
    </font>
    <font>
      <u/>
      <sz val="9.35"/>
      <color theme="10"/>
      <name val="Calibri"/>
      <family val="2"/>
    </font>
    <font>
      <sz val="10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b/>
      <sz val="10"/>
      <color theme="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29">
    <xf numFmtId="0" fontId="0" fillId="0" borderId="0"/>
    <xf numFmtId="9" fontId="7" fillId="0" borderId="0" applyFont="0" applyFill="0" applyBorder="0" applyAlignment="0" applyProtection="0"/>
    <xf numFmtId="0" fontId="9" fillId="0" borderId="0"/>
    <xf numFmtId="164" fontId="13" fillId="0" borderId="0" applyFont="0" applyFill="0" applyBorder="0" applyAlignment="0" applyProtection="0">
      <alignment horizontal="right"/>
    </xf>
    <xf numFmtId="2" fontId="13" fillId="0" borderId="0" applyFont="0" applyFill="0" applyBorder="0" applyAlignment="0" applyProtection="0">
      <alignment horizontal="right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13" fillId="0" borderId="0" applyFont="0" applyFill="0" applyBorder="0" applyAlignment="0" applyProtection="0">
      <alignment horizontal="right"/>
    </xf>
    <xf numFmtId="165" fontId="13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2" borderId="1" applyNumberFormat="0" applyFont="0" applyAlignment="0" applyProtection="0"/>
    <xf numFmtId="0" fontId="16" fillId="0" borderId="7" applyFill="0" applyProtection="0">
      <alignment horizontal="right" wrapText="1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 applyFill="0" applyBorder="0" applyProtection="0">
      <alignment horizontal="left" wrapText="1"/>
    </xf>
    <xf numFmtId="0" fontId="10" fillId="0" borderId="0"/>
    <xf numFmtId="0" fontId="18" fillId="0" borderId="0"/>
    <xf numFmtId="9" fontId="9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9" fillId="0" borderId="0"/>
    <xf numFmtId="9" fontId="9" fillId="0" borderId="0" applyFont="0" applyFill="0" applyBorder="0" applyAlignment="0" applyProtection="0"/>
    <xf numFmtId="0" fontId="7" fillId="0" borderId="0"/>
    <xf numFmtId="9" fontId="1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7" fillId="0" borderId="0"/>
    <xf numFmtId="9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2" applyNumberFormat="0" applyAlignment="0" applyProtection="0"/>
    <xf numFmtId="0" fontId="27" fillId="8" borderId="13" applyNumberFormat="0" applyAlignment="0" applyProtection="0"/>
    <xf numFmtId="0" fontId="28" fillId="8" borderId="12" applyNumberFormat="0" applyAlignment="0" applyProtection="0"/>
    <xf numFmtId="0" fontId="29" fillId="0" borderId="14" applyNumberFormat="0" applyFill="0" applyAlignment="0" applyProtection="0"/>
    <xf numFmtId="0" fontId="30" fillId="9" borderId="15" applyNumberFormat="0" applyAlignment="0" applyProtection="0"/>
    <xf numFmtId="0" fontId="31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32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3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3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9" fillId="0" borderId="0"/>
    <xf numFmtId="0" fontId="9" fillId="0" borderId="0"/>
    <xf numFmtId="0" fontId="35" fillId="0" borderId="0"/>
    <xf numFmtId="9" fontId="35" fillId="0" borderId="0" applyFont="0" applyFill="0" applyBorder="0" applyAlignment="0" applyProtection="0"/>
    <xf numFmtId="0" fontId="35" fillId="0" borderId="0"/>
    <xf numFmtId="0" fontId="35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43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/>
    <xf numFmtId="0" fontId="9" fillId="0" borderId="0"/>
    <xf numFmtId="43" fontId="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37" fillId="0" borderId="0" applyNumberForma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40" fillId="0" borderId="9" applyNumberFormat="0" applyFill="0" applyAlignment="0" applyProtection="0"/>
    <xf numFmtId="0" fontId="41" fillId="0" borderId="10" applyNumberFormat="0" applyFill="0" applyAlignment="0" applyProtection="0"/>
    <xf numFmtId="0" fontId="42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0" applyNumberFormat="0" applyBorder="0" applyAlignment="0" applyProtection="0"/>
    <xf numFmtId="0" fontId="46" fillId="7" borderId="12" applyNumberFormat="0" applyAlignment="0" applyProtection="0"/>
    <xf numFmtId="0" fontId="47" fillId="8" borderId="13" applyNumberFormat="0" applyAlignment="0" applyProtection="0"/>
    <xf numFmtId="0" fontId="48" fillId="8" borderId="12" applyNumberFormat="0" applyAlignment="0" applyProtection="0"/>
    <xf numFmtId="0" fontId="49" fillId="0" borderId="14" applyNumberFormat="0" applyFill="0" applyAlignment="0" applyProtection="0"/>
    <xf numFmtId="0" fontId="50" fillId="9" borderId="15" applyNumberFormat="0" applyAlignment="0" applyProtection="0"/>
    <xf numFmtId="0" fontId="51" fillId="0" borderId="0" applyNumberFormat="0" applyFill="0" applyBorder="0" applyAlignment="0" applyProtection="0"/>
    <xf numFmtId="0" fontId="6" fillId="2" borderId="1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16" applyNumberFormat="0" applyFill="0" applyAlignment="0" applyProtection="0"/>
    <xf numFmtId="0" fontId="5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4" fillId="3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6" fillId="0" borderId="0"/>
    <xf numFmtId="0" fontId="5" fillId="0" borderId="0"/>
    <xf numFmtId="0" fontId="5" fillId="2" borderId="1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2" applyNumberFormat="0" applyAlignment="0" applyProtection="0"/>
    <xf numFmtId="0" fontId="27" fillId="8" borderId="13" applyNumberFormat="0" applyAlignment="0" applyProtection="0"/>
    <xf numFmtId="0" fontId="28" fillId="8" borderId="12" applyNumberFormat="0" applyAlignment="0" applyProtection="0"/>
    <xf numFmtId="0" fontId="29" fillId="0" borderId="14" applyNumberFormat="0" applyFill="0" applyAlignment="0" applyProtection="0"/>
    <xf numFmtId="0" fontId="30" fillId="9" borderId="15" applyNumberFormat="0" applyAlignment="0" applyProtection="0"/>
    <xf numFmtId="0" fontId="31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32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3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3" fillId="3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2" applyNumberFormat="0" applyAlignment="0" applyProtection="0"/>
    <xf numFmtId="0" fontId="27" fillId="8" borderId="13" applyNumberFormat="0" applyAlignment="0" applyProtection="0"/>
    <xf numFmtId="0" fontId="28" fillId="8" borderId="12" applyNumberFormat="0" applyAlignment="0" applyProtection="0"/>
    <xf numFmtId="0" fontId="29" fillId="0" borderId="14" applyNumberFormat="0" applyFill="0" applyAlignment="0" applyProtection="0"/>
    <xf numFmtId="0" fontId="30" fillId="9" borderId="15" applyNumberFormat="0" applyAlignment="0" applyProtection="0"/>
    <xf numFmtId="0" fontId="31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32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3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7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5" fillId="11" borderId="0" applyNumberFormat="0" applyBorder="0" applyAlignment="0" applyProtection="0"/>
    <xf numFmtId="0" fontId="55" fillId="15" borderId="0" applyNumberFormat="0" applyBorder="0" applyAlignment="0" applyProtection="0"/>
    <xf numFmtId="0" fontId="55" fillId="19" borderId="0" applyNumberFormat="0" applyBorder="0" applyAlignment="0" applyProtection="0"/>
    <xf numFmtId="0" fontId="55" fillId="23" borderId="0" applyNumberFormat="0" applyBorder="0" applyAlignment="0" applyProtection="0"/>
    <xf numFmtId="0" fontId="55" fillId="27" borderId="0" applyNumberFormat="0" applyBorder="0" applyAlignment="0" applyProtection="0"/>
    <xf numFmtId="0" fontId="55" fillId="31" borderId="0" applyNumberFormat="0" applyBorder="0" applyAlignment="0" applyProtection="0"/>
    <xf numFmtId="0" fontId="55" fillId="12" borderId="0" applyNumberFormat="0" applyBorder="0" applyAlignment="0" applyProtection="0"/>
    <xf numFmtId="0" fontId="55" fillId="16" borderId="0" applyNumberFormat="0" applyBorder="0" applyAlignment="0" applyProtection="0"/>
    <xf numFmtId="0" fontId="55" fillId="20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6" fillId="13" borderId="0" applyNumberFormat="0" applyBorder="0" applyAlignment="0" applyProtection="0"/>
    <xf numFmtId="0" fontId="56" fillId="17" borderId="0" applyNumberFormat="0" applyBorder="0" applyAlignment="0" applyProtection="0"/>
    <xf numFmtId="0" fontId="56" fillId="21" borderId="0" applyNumberFormat="0" applyBorder="0" applyAlignment="0" applyProtection="0"/>
    <xf numFmtId="0" fontId="56" fillId="25" borderId="0" applyNumberFormat="0" applyBorder="0" applyAlignment="0" applyProtection="0"/>
    <xf numFmtId="0" fontId="56" fillId="29" borderId="0" applyNumberFormat="0" applyBorder="0" applyAlignment="0" applyProtection="0"/>
    <xf numFmtId="0" fontId="56" fillId="33" borderId="0" applyNumberFormat="0" applyBorder="0" applyAlignment="0" applyProtection="0"/>
    <xf numFmtId="0" fontId="56" fillId="10" borderId="0" applyNumberFormat="0" applyBorder="0" applyAlignment="0" applyProtection="0"/>
    <xf numFmtId="0" fontId="56" fillId="14" borderId="0" applyNumberFormat="0" applyBorder="0" applyAlignment="0" applyProtection="0"/>
    <xf numFmtId="0" fontId="56" fillId="18" borderId="0" applyNumberFormat="0" applyBorder="0" applyAlignment="0" applyProtection="0"/>
    <xf numFmtId="0" fontId="56" fillId="22" borderId="0" applyNumberFormat="0" applyBorder="0" applyAlignment="0" applyProtection="0"/>
    <xf numFmtId="0" fontId="56" fillId="26" borderId="0" applyNumberFormat="0" applyBorder="0" applyAlignment="0" applyProtection="0"/>
    <xf numFmtId="0" fontId="56" fillId="30" borderId="0" applyNumberFormat="0" applyBorder="0" applyAlignment="0" applyProtection="0"/>
    <xf numFmtId="0" fontId="57" fillId="5" borderId="0" applyNumberFormat="0" applyBorder="0" applyAlignment="0" applyProtection="0"/>
    <xf numFmtId="0" fontId="58" fillId="8" borderId="12" applyNumberFormat="0" applyAlignment="0" applyProtection="0"/>
    <xf numFmtId="0" fontId="59" fillId="9" borderId="15" applyNumberFormat="0" applyAlignment="0" applyProtection="0"/>
    <xf numFmtId="0" fontId="60" fillId="0" borderId="0" applyNumberFormat="0" applyFill="0" applyBorder="0" applyAlignment="0" applyProtection="0"/>
    <xf numFmtId="0" fontId="61" fillId="4" borderId="0" applyNumberFormat="0" applyBorder="0" applyAlignment="0" applyProtection="0"/>
    <xf numFmtId="0" fontId="62" fillId="0" borderId="9" applyNumberFormat="0" applyFill="0" applyAlignment="0" applyProtection="0"/>
    <xf numFmtId="0" fontId="63" fillId="0" borderId="10" applyNumberFormat="0" applyFill="0" applyAlignment="0" applyProtection="0"/>
    <xf numFmtId="0" fontId="64" fillId="0" borderId="11" applyNumberFormat="0" applyFill="0" applyAlignment="0" applyProtection="0"/>
    <xf numFmtId="0" fontId="64" fillId="0" borderId="0" applyNumberFormat="0" applyFill="0" applyBorder="0" applyAlignment="0" applyProtection="0"/>
    <xf numFmtId="0" fontId="65" fillId="7" borderId="12" applyNumberFormat="0" applyAlignment="0" applyProtection="0"/>
    <xf numFmtId="0" fontId="66" fillId="0" borderId="14" applyNumberFormat="0" applyFill="0" applyAlignment="0" applyProtection="0"/>
    <xf numFmtId="0" fontId="67" fillId="6" borderId="0" applyNumberFormat="0" applyBorder="0" applyAlignment="0" applyProtection="0"/>
    <xf numFmtId="0" fontId="55" fillId="0" borderId="0"/>
    <xf numFmtId="0" fontId="55" fillId="2" borderId="1" applyNumberFormat="0" applyFont="0" applyAlignment="0" applyProtection="0"/>
    <xf numFmtId="0" fontId="68" fillId="8" borderId="13" applyNumberFormat="0" applyAlignment="0" applyProtection="0"/>
    <xf numFmtId="0" fontId="69" fillId="0" borderId="16" applyNumberFormat="0" applyFill="0" applyAlignment="0" applyProtection="0"/>
    <xf numFmtId="0" fontId="70" fillId="0" borderId="0" applyNumberFormat="0" applyFill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3">
    <xf numFmtId="0" fontId="0" fillId="0" borderId="0" xfId="0"/>
    <xf numFmtId="0" fontId="8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21" fontId="0" fillId="0" borderId="0" xfId="0" applyNumberFormat="1"/>
    <xf numFmtId="0" fontId="11" fillId="0" borderId="3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3" fontId="39" fillId="0" borderId="3" xfId="149" applyNumberFormat="1" applyFont="1" applyBorder="1" applyAlignment="1">
      <alignment horizontal="left" vertical="top" wrapText="1"/>
    </xf>
    <xf numFmtId="3" fontId="10" fillId="0" borderId="3" xfId="0" applyNumberFormat="1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3" fontId="10" fillId="0" borderId="3" xfId="0" applyNumberFormat="1" applyFont="1" applyBorder="1" applyAlignment="1">
      <alignment horizontal="left" vertical="top" wrapText="1"/>
    </xf>
    <xf numFmtId="11" fontId="0" fillId="0" borderId="0" xfId="0" applyNumberFormat="1"/>
    <xf numFmtId="20" fontId="0" fillId="0" borderId="0" xfId="0" applyNumberFormat="1"/>
    <xf numFmtId="46" fontId="0" fillId="0" borderId="0" xfId="0" applyNumberFormat="1"/>
    <xf numFmtId="0" fontId="12" fillId="35" borderId="3" xfId="66" applyFont="1" applyFill="1" applyBorder="1" applyProtection="1">
      <protection hidden="1"/>
    </xf>
    <xf numFmtId="0" fontId="9" fillId="0" borderId="3" xfId="37" applyFont="1" applyBorder="1" applyProtection="1">
      <protection hidden="1"/>
    </xf>
    <xf numFmtId="2" fontId="0" fillId="34" borderId="0" xfId="0" applyNumberFormat="1" applyFill="1"/>
    <xf numFmtId="0" fontId="0" fillId="34" borderId="0" xfId="0" applyFill="1"/>
    <xf numFmtId="22" fontId="0" fillId="0" borderId="0" xfId="0" applyNumberFormat="1"/>
    <xf numFmtId="0" fontId="0" fillId="0" borderId="0" xfId="0" quotePrefix="1"/>
    <xf numFmtId="0" fontId="9" fillId="0" borderId="0" xfId="2" applyAlignment="1">
      <alignment horizontal="center"/>
    </xf>
    <xf numFmtId="0" fontId="71" fillId="0" borderId="0" xfId="0" applyFont="1" applyAlignment="1">
      <alignment horizontal="center"/>
    </xf>
    <xf numFmtId="0" fontId="72" fillId="0" borderId="0" xfId="0" applyFont="1"/>
    <xf numFmtId="0" fontId="39" fillId="0" borderId="0" xfId="0" applyFont="1"/>
    <xf numFmtId="1" fontId="39" fillId="0" borderId="0" xfId="1" applyNumberFormat="1" applyFont="1" applyAlignment="1">
      <alignment horizontal="center"/>
    </xf>
    <xf numFmtId="0" fontId="72" fillId="0" borderId="0" xfId="0" applyFont="1" applyAlignment="1">
      <alignment horizontal="center"/>
    </xf>
    <xf numFmtId="3" fontId="73" fillId="0" borderId="0" xfId="0" applyNumberFormat="1" applyFont="1" applyAlignment="1">
      <alignment horizontal="right"/>
    </xf>
    <xf numFmtId="0" fontId="74" fillId="0" borderId="6" xfId="0" applyFont="1" applyBorder="1" applyAlignment="1" applyProtection="1">
      <alignment horizontal="center" vertical="center" wrapText="1"/>
      <protection hidden="1"/>
    </xf>
    <xf numFmtId="0" fontId="74" fillId="0" borderId="17" xfId="0" applyFont="1" applyBorder="1" applyAlignment="1" applyProtection="1">
      <alignment horizontal="center" vertical="center"/>
      <protection hidden="1"/>
    </xf>
    <xf numFmtId="0" fontId="74" fillId="0" borderId="2" xfId="0" applyFont="1" applyBorder="1" applyAlignment="1" applyProtection="1">
      <alignment horizontal="center" vertical="center"/>
      <protection hidden="1"/>
    </xf>
    <xf numFmtId="0" fontId="74" fillId="0" borderId="4" xfId="0" applyFont="1" applyBorder="1" applyAlignment="1" applyProtection="1">
      <alignment horizontal="center" vertical="center" wrapText="1"/>
      <protection hidden="1"/>
    </xf>
    <xf numFmtId="0" fontId="74" fillId="0" borderId="28" xfId="0" applyFont="1" applyBorder="1" applyAlignment="1" applyProtection="1">
      <alignment horizontal="center"/>
      <protection hidden="1"/>
    </xf>
    <xf numFmtId="0" fontId="74" fillId="0" borderId="18" xfId="0" applyFont="1" applyBorder="1" applyAlignment="1" applyProtection="1">
      <alignment horizontal="center"/>
      <protection hidden="1"/>
    </xf>
    <xf numFmtId="0" fontId="74" fillId="34" borderId="19" xfId="0" applyFont="1" applyFill="1" applyBorder="1" applyAlignment="1" applyProtection="1">
      <alignment horizontal="center" vertical="center" wrapText="1"/>
      <protection hidden="1"/>
    </xf>
    <xf numFmtId="0" fontId="74" fillId="0" borderId="2" xfId="0" applyFont="1" applyBorder="1" applyAlignment="1" applyProtection="1">
      <alignment horizontal="center" vertical="center" wrapText="1"/>
      <protection hidden="1"/>
    </xf>
    <xf numFmtId="0" fontId="74" fillId="0" borderId="8" xfId="0" applyFont="1" applyBorder="1" applyAlignment="1" applyProtection="1">
      <alignment horizontal="center" vertical="center" wrapText="1"/>
      <protection hidden="1"/>
    </xf>
    <xf numFmtId="0" fontId="74" fillId="0" borderId="5" xfId="0" applyFont="1" applyBorder="1" applyAlignment="1" applyProtection="1">
      <alignment horizontal="center" vertical="center" wrapText="1"/>
      <protection hidden="1"/>
    </xf>
    <xf numFmtId="0" fontId="39" fillId="0" borderId="27" xfId="0" applyFont="1" applyBorder="1" applyAlignment="1" applyProtection="1">
      <alignment horizontal="center" vertical="top" wrapText="1"/>
      <protection hidden="1"/>
    </xf>
    <xf numFmtId="0" fontId="39" fillId="0" borderId="29" xfId="0" applyFont="1" applyBorder="1" applyAlignment="1" applyProtection="1">
      <alignment horizontal="center" vertical="top" wrapText="1"/>
      <protection hidden="1"/>
    </xf>
    <xf numFmtId="0" fontId="39" fillId="0" borderId="0" xfId="0" applyFont="1" applyAlignment="1">
      <alignment horizontal="center" vertical="top"/>
    </xf>
    <xf numFmtId="3" fontId="39" fillId="0" borderId="0" xfId="0" applyNumberFormat="1" applyFont="1" applyAlignment="1">
      <alignment horizontal="right" vertical="top"/>
    </xf>
    <xf numFmtId="0" fontId="39" fillId="0" borderId="0" xfId="0" applyFont="1" applyAlignment="1">
      <alignment vertical="top"/>
    </xf>
    <xf numFmtId="0" fontId="73" fillId="0" borderId="0" xfId="0" applyFont="1" applyAlignment="1">
      <alignment vertical="top"/>
    </xf>
    <xf numFmtId="0" fontId="9" fillId="0" borderId="0" xfId="2" applyAlignment="1">
      <alignment horizontal="center" wrapText="1"/>
    </xf>
    <xf numFmtId="0" fontId="39" fillId="0" borderId="24" xfId="0" applyFont="1" applyBorder="1" applyAlignment="1" applyProtection="1">
      <alignment horizontal="center" vertical="center" wrapText="1"/>
      <protection hidden="1"/>
    </xf>
    <xf numFmtId="0" fontId="74" fillId="0" borderId="24" xfId="0" applyFont="1" applyBorder="1" applyAlignment="1" applyProtection="1">
      <alignment horizontal="center" vertical="top" wrapText="1"/>
      <protection hidden="1"/>
    </xf>
    <xf numFmtId="0" fontId="74" fillId="3" borderId="24" xfId="0" applyFont="1" applyFill="1" applyBorder="1" applyAlignment="1" applyProtection="1">
      <alignment horizontal="center" vertical="top" wrapText="1"/>
      <protection hidden="1"/>
    </xf>
    <xf numFmtId="0" fontId="74" fillId="0" borderId="21" xfId="0" applyFont="1" applyBorder="1" applyAlignment="1" applyProtection="1">
      <alignment horizontal="center" vertical="top" wrapText="1"/>
      <protection hidden="1"/>
    </xf>
    <xf numFmtId="0" fontId="74" fillId="3" borderId="21" xfId="0" applyFont="1" applyFill="1" applyBorder="1" applyAlignment="1" applyProtection="1">
      <alignment horizontal="center" vertical="top" wrapText="1"/>
      <protection hidden="1"/>
    </xf>
    <xf numFmtId="0" fontId="74" fillId="0" borderId="22" xfId="0" applyFont="1" applyBorder="1" applyAlignment="1" applyProtection="1">
      <alignment horizontal="center" vertical="top" wrapText="1"/>
      <protection hidden="1"/>
    </xf>
    <xf numFmtId="0" fontId="74" fillId="3" borderId="26" xfId="0" applyFont="1" applyFill="1" applyBorder="1" applyAlignment="1" applyProtection="1">
      <alignment horizontal="center" vertical="top" wrapText="1"/>
      <protection hidden="1"/>
    </xf>
    <xf numFmtId="0" fontId="74" fillId="36" borderId="24" xfId="0" applyFont="1" applyFill="1" applyBorder="1" applyAlignment="1" applyProtection="1">
      <alignment horizontal="center" vertical="top" wrapText="1"/>
      <protection hidden="1"/>
    </xf>
    <xf numFmtId="0" fontId="39" fillId="0" borderId="25" xfId="0" applyFont="1" applyBorder="1" applyAlignment="1" applyProtection="1">
      <alignment vertical="top" wrapText="1"/>
      <protection hidden="1"/>
    </xf>
    <xf numFmtId="0" fontId="39" fillId="0" borderId="23" xfId="0" applyFont="1" applyBorder="1" applyAlignment="1" applyProtection="1">
      <alignment vertical="top" wrapText="1"/>
      <protection hidden="1"/>
    </xf>
    <xf numFmtId="0" fontId="72" fillId="0" borderId="0" xfId="0" applyFont="1" applyAlignment="1">
      <alignment vertical="top"/>
    </xf>
    <xf numFmtId="0" fontId="75" fillId="0" borderId="0" xfId="0" applyFont="1" applyAlignment="1" applyProtection="1">
      <alignment horizontal="center" wrapText="1"/>
      <protection hidden="1"/>
    </xf>
    <xf numFmtId="2" fontId="72" fillId="35" borderId="3" xfId="0" applyNumberFormat="1" applyFont="1" applyFill="1" applyBorder="1" applyAlignment="1" applyProtection="1">
      <alignment vertical="center"/>
      <protection hidden="1"/>
    </xf>
    <xf numFmtId="0" fontId="72" fillId="0" borderId="0" xfId="0" applyFont="1" applyProtection="1">
      <protection locked="0"/>
    </xf>
    <xf numFmtId="164" fontId="72" fillId="35" borderId="3" xfId="0" applyNumberFormat="1" applyFont="1" applyFill="1" applyBorder="1" applyAlignment="1" applyProtection="1">
      <alignment vertical="center"/>
      <protection hidden="1"/>
    </xf>
    <xf numFmtId="164" fontId="72" fillId="0" borderId="3" xfId="0" applyNumberFormat="1" applyFont="1" applyBorder="1" applyAlignment="1" applyProtection="1">
      <alignment vertical="center"/>
      <protection locked="0" hidden="1"/>
    </xf>
    <xf numFmtId="10" fontId="72" fillId="35" borderId="3" xfId="1" applyNumberFormat="1" applyFont="1" applyFill="1" applyBorder="1" applyAlignment="1" applyProtection="1">
      <alignment vertical="center"/>
      <protection hidden="1"/>
    </xf>
    <xf numFmtId="0" fontId="72" fillId="35" borderId="20" xfId="0" applyFont="1" applyFill="1" applyBorder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 vertical="top"/>
      <protection locked="0"/>
    </xf>
    <xf numFmtId="3" fontId="73" fillId="0" borderId="0" xfId="0" applyNumberFormat="1" applyFont="1" applyAlignment="1" applyProtection="1">
      <alignment horizontal="right" vertical="center"/>
      <protection hidden="1"/>
    </xf>
    <xf numFmtId="0" fontId="9" fillId="0" borderId="3" xfId="66" applyBorder="1" applyProtection="1">
      <protection hidden="1"/>
    </xf>
    <xf numFmtId="2" fontId="72" fillId="0" borderId="3" xfId="0" applyNumberFormat="1" applyFont="1" applyBorder="1" applyAlignment="1" applyProtection="1">
      <alignment vertical="center"/>
      <protection hidden="1"/>
    </xf>
    <xf numFmtId="164" fontId="72" fillId="0" borderId="3" xfId="0" applyNumberFormat="1" applyFont="1" applyBorder="1" applyAlignment="1" applyProtection="1">
      <alignment vertical="center"/>
      <protection hidden="1"/>
    </xf>
    <xf numFmtId="10" fontId="72" fillId="0" borderId="3" xfId="1" applyNumberFormat="1" applyFont="1" applyBorder="1" applyAlignment="1" applyProtection="1">
      <alignment vertical="center"/>
      <protection hidden="1"/>
    </xf>
    <xf numFmtId="10" fontId="73" fillId="36" borderId="3" xfId="1" applyNumberFormat="1" applyFont="1" applyFill="1" applyBorder="1" applyAlignment="1" applyProtection="1">
      <alignment vertical="center"/>
      <protection hidden="1"/>
    </xf>
    <xf numFmtId="0" fontId="73" fillId="0" borderId="3" xfId="0" applyFont="1" applyBorder="1" applyAlignment="1" applyProtection="1">
      <alignment horizontal="center" vertical="center"/>
      <protection hidden="1"/>
    </xf>
    <xf numFmtId="2" fontId="73" fillId="35" borderId="3" xfId="0" applyNumberFormat="1" applyFont="1" applyFill="1" applyBorder="1" applyAlignment="1" applyProtection="1">
      <alignment vertical="center"/>
      <protection hidden="1"/>
    </xf>
    <xf numFmtId="10" fontId="72" fillId="0" borderId="3" xfId="0" applyNumberFormat="1" applyFont="1" applyBorder="1" applyAlignment="1" applyProtection="1">
      <alignment vertical="center"/>
      <protection hidden="1"/>
    </xf>
    <xf numFmtId="10" fontId="73" fillId="0" borderId="0" xfId="0" applyNumberFormat="1" applyFont="1" applyAlignment="1" applyProtection="1">
      <alignment horizontal="center" vertical="center"/>
      <protection locked="0" hidden="1"/>
    </xf>
    <xf numFmtId="10" fontId="73" fillId="0" borderId="0" xfId="0" applyNumberFormat="1" applyFont="1" applyAlignment="1" applyProtection="1">
      <alignment vertical="center"/>
      <protection hidden="1"/>
    </xf>
    <xf numFmtId="0" fontId="73" fillId="0" borderId="0" xfId="0" applyFont="1" applyAlignment="1">
      <alignment vertical="center"/>
    </xf>
    <xf numFmtId="10" fontId="72" fillId="0" borderId="0" xfId="0" applyNumberFormat="1" applyFont="1" applyAlignment="1" applyProtection="1">
      <alignment horizontal="center" vertical="center"/>
      <protection locked="0" hidden="1"/>
    </xf>
    <xf numFmtId="10" fontId="72" fillId="0" borderId="0" xfId="0" applyNumberFormat="1" applyFont="1" applyAlignment="1" applyProtection="1">
      <alignment vertical="center"/>
      <protection hidden="1"/>
    </xf>
    <xf numFmtId="0" fontId="72" fillId="0" borderId="0" xfId="0" applyFont="1" applyAlignment="1">
      <alignment vertical="center"/>
    </xf>
    <xf numFmtId="166" fontId="72" fillId="0" borderId="3" xfId="1" applyNumberFormat="1" applyFont="1" applyBorder="1" applyAlignment="1" applyProtection="1">
      <alignment vertical="center"/>
      <protection hidden="1"/>
    </xf>
    <xf numFmtId="166" fontId="73" fillId="36" borderId="3" xfId="1" applyNumberFormat="1" applyFont="1" applyFill="1" applyBorder="1" applyAlignment="1" applyProtection="1">
      <alignment vertical="center"/>
      <protection hidden="1"/>
    </xf>
    <xf numFmtId="0" fontId="73" fillId="0" borderId="0" xfId="0" applyFont="1"/>
    <xf numFmtId="10" fontId="39" fillId="0" borderId="0" xfId="1" applyNumberFormat="1" applyFont="1" applyAlignment="1">
      <alignment horizontal="center"/>
    </xf>
    <xf numFmtId="3" fontId="74" fillId="0" borderId="0" xfId="0" applyNumberFormat="1" applyFont="1" applyAlignment="1">
      <alignment horizontal="right" vertical="top"/>
    </xf>
    <xf numFmtId="0" fontId="74" fillId="37" borderId="21" xfId="0" applyFont="1" applyFill="1" applyBorder="1" applyAlignment="1" applyProtection="1">
      <alignment horizontal="center" vertical="top" wrapText="1"/>
      <protection hidden="1"/>
    </xf>
    <xf numFmtId="2" fontId="72" fillId="37" borderId="3" xfId="0" applyNumberFormat="1" applyFont="1" applyFill="1" applyBorder="1" applyAlignment="1" applyProtection="1">
      <alignment vertical="center"/>
      <protection hidden="1"/>
    </xf>
    <xf numFmtId="10" fontId="72" fillId="36" borderId="3" xfId="1" applyNumberFormat="1" applyFont="1" applyFill="1" applyBorder="1" applyAlignment="1" applyProtection="1">
      <alignment vertical="center"/>
      <protection hidden="1"/>
    </xf>
    <xf numFmtId="0" fontId="74" fillId="0" borderId="3" xfId="0" applyFont="1" applyBorder="1" applyAlignment="1" applyProtection="1">
      <alignment horizontal="center" vertical="center" wrapText="1"/>
      <protection hidden="1"/>
    </xf>
    <xf numFmtId="0" fontId="74" fillId="0" borderId="21" xfId="0" applyFont="1" applyBorder="1" applyAlignment="1" applyProtection="1">
      <alignment horizontal="center" vertical="center" wrapText="1"/>
      <protection hidden="1"/>
    </xf>
    <xf numFmtId="0" fontId="74" fillId="0" borderId="4" xfId="0" applyFont="1" applyBorder="1" applyAlignment="1" applyProtection="1">
      <alignment horizontal="center" vertical="top" wrapText="1"/>
      <protection hidden="1"/>
    </xf>
    <xf numFmtId="0" fontId="74" fillId="0" borderId="2" xfId="0" applyFont="1" applyBorder="1" applyAlignment="1" applyProtection="1">
      <alignment horizontal="center" vertical="top" wrapText="1"/>
      <protection hidden="1"/>
    </xf>
    <xf numFmtId="0" fontId="74" fillId="0" borderId="4" xfId="0" applyFont="1" applyBorder="1" applyAlignment="1" applyProtection="1">
      <alignment horizontal="center" vertical="center"/>
      <protection hidden="1"/>
    </xf>
    <xf numFmtId="0" fontId="74" fillId="0" borderId="18" xfId="0" applyFont="1" applyBorder="1" applyAlignment="1" applyProtection="1">
      <alignment horizontal="center" vertical="center" wrapText="1"/>
      <protection hidden="1"/>
    </xf>
    <xf numFmtId="0" fontId="74" fillId="0" borderId="29" xfId="0" applyFont="1" applyBorder="1" applyAlignment="1" applyProtection="1">
      <alignment horizontal="center" vertical="center" wrapText="1"/>
      <protection hidden="1"/>
    </xf>
    <xf numFmtId="0" fontId="74" fillId="0" borderId="23" xfId="0" applyFont="1" applyBorder="1" applyAlignment="1" applyProtection="1">
      <alignment horizontal="center" vertical="center" wrapText="1"/>
      <protection hidden="1"/>
    </xf>
    <xf numFmtId="0" fontId="74" fillId="0" borderId="4" xfId="0" applyFont="1" applyBorder="1" applyAlignment="1" applyProtection="1">
      <alignment horizontal="center" vertical="center" wrapText="1"/>
      <protection hidden="1"/>
    </xf>
    <xf numFmtId="0" fontId="74" fillId="0" borderId="2" xfId="0" applyFont="1" applyBorder="1" applyAlignment="1" applyProtection="1">
      <alignment horizontal="center" vertical="center" wrapText="1"/>
      <protection hidden="1"/>
    </xf>
    <xf numFmtId="0" fontId="74" fillId="0" borderId="8" xfId="0" applyFont="1" applyBorder="1" applyAlignment="1" applyProtection="1">
      <alignment horizontal="center" vertical="center" wrapText="1"/>
      <protection hidden="1"/>
    </xf>
    <xf numFmtId="0" fontId="74" fillId="0" borderId="5" xfId="0" applyFont="1" applyBorder="1" applyAlignment="1" applyProtection="1">
      <alignment horizontal="center" vertical="center" wrapText="1"/>
      <protection hidden="1"/>
    </xf>
    <xf numFmtId="0" fontId="74" fillId="0" borderId="7" xfId="0" applyFont="1" applyBorder="1" applyAlignment="1" applyProtection="1">
      <alignment horizontal="center" vertical="center" wrapText="1"/>
      <protection hidden="1"/>
    </xf>
    <xf numFmtId="0" fontId="74" fillId="0" borderId="17" xfId="0" applyFont="1" applyBorder="1" applyAlignment="1" applyProtection="1">
      <alignment horizontal="center" vertical="center"/>
      <protection hidden="1"/>
    </xf>
    <xf numFmtId="0" fontId="74" fillId="0" borderId="2" xfId="0" applyFont="1" applyBorder="1" applyAlignment="1" applyProtection="1">
      <alignment horizontal="center" vertical="center"/>
      <protection hidden="1"/>
    </xf>
  </cellXfs>
  <cellStyles count="1229">
    <cellStyle name="1" xfId="3" xr:uid="{00000000-0005-0000-0000-000000000000}"/>
    <cellStyle name="2" xfId="4" xr:uid="{00000000-0005-0000-0000-000001000000}"/>
    <cellStyle name="20% - Accent1" xfId="87" builtinId="30" customBuiltin="1"/>
    <cellStyle name="20% - Accent1 10" xfId="1051" xr:uid="{00000000-0005-0000-0000-000003000000}"/>
    <cellStyle name="20% - Accent1 11" xfId="610" xr:uid="{00000000-0005-0000-0000-000004000000}"/>
    <cellStyle name="20% - Accent1 12" xfId="596" xr:uid="{00000000-0005-0000-0000-000005000000}"/>
    <cellStyle name="20% - Accent1 2" xfId="175" xr:uid="{00000000-0005-0000-0000-000006000000}"/>
    <cellStyle name="20% - Accent1 2 2" xfId="275" xr:uid="{00000000-0005-0000-0000-000007000000}"/>
    <cellStyle name="20% - Accent1 2 2 2" xfId="347" xr:uid="{00000000-0005-0000-0000-000008000000}"/>
    <cellStyle name="20% - Accent1 2 2 2 2" xfId="550" xr:uid="{00000000-0005-0000-0000-000009000000}"/>
    <cellStyle name="20% - Accent1 2 2 2 2 2" xfId="1186" xr:uid="{D069D6D8-E6F8-48AB-82B4-98EA64154981}"/>
    <cellStyle name="20% - Accent1 2 2 2 3" xfId="881" xr:uid="{00000000-0005-0000-0000-00000A000000}"/>
    <cellStyle name="20% - Accent1 2 2 3" xfId="478" xr:uid="{00000000-0005-0000-0000-00000B000000}"/>
    <cellStyle name="20% - Accent1 2 2 3 2" xfId="1127" xr:uid="{ECD20CF3-C80F-4A9A-8FB8-E965C01A4621}"/>
    <cellStyle name="20% - Accent1 2 2 4" xfId="698" xr:uid="{00000000-0005-0000-0000-00000C000000}"/>
    <cellStyle name="20% - Accent1 2 3" xfId="304" xr:uid="{00000000-0005-0000-0000-00000D000000}"/>
    <cellStyle name="20% - Accent1 2 3 2" xfId="507" xr:uid="{00000000-0005-0000-0000-00000E000000}"/>
    <cellStyle name="20% - Accent1 2 3 2 2" xfId="1156" xr:uid="{49F871F5-1197-4B71-8308-9D460920BB52}"/>
    <cellStyle name="20% - Accent1 2 3 3" xfId="936" xr:uid="{00000000-0005-0000-0000-00000F000000}"/>
    <cellStyle name="20% - Accent1 2 4" xfId="435" xr:uid="{00000000-0005-0000-0000-000010000000}"/>
    <cellStyle name="20% - Accent1 2 4 2" xfId="810" xr:uid="{00000000-0005-0000-0000-000011000000}"/>
    <cellStyle name="20% - Accent1 2 5" xfId="627" xr:uid="{00000000-0005-0000-0000-000012000000}"/>
    <cellStyle name="20% - Accent1 3" xfId="247" xr:uid="{00000000-0005-0000-0000-000013000000}"/>
    <cellStyle name="20% - Accent1 3 2" xfId="712" xr:uid="{00000000-0005-0000-0000-000014000000}"/>
    <cellStyle name="20% - Accent1 3 2 2" xfId="895" xr:uid="{00000000-0005-0000-0000-000015000000}"/>
    <cellStyle name="20% - Accent1 3 3" xfId="937" xr:uid="{00000000-0005-0000-0000-000016000000}"/>
    <cellStyle name="20% - Accent1 3 4" xfId="824" xr:uid="{00000000-0005-0000-0000-000017000000}"/>
    <cellStyle name="20% - Accent1 3 5" xfId="641" xr:uid="{00000000-0005-0000-0000-000018000000}"/>
    <cellStyle name="20% - Accent1 4" xfId="216" xr:uid="{00000000-0005-0000-0000-000019000000}"/>
    <cellStyle name="20% - Accent1 4 2" xfId="330" xr:uid="{00000000-0005-0000-0000-00001A000000}"/>
    <cellStyle name="20% - Accent1 4 2 2" xfId="533" xr:uid="{00000000-0005-0000-0000-00001B000000}"/>
    <cellStyle name="20% - Accent1 4 2 2 2" xfId="909" xr:uid="{00000000-0005-0000-0000-00001C000000}"/>
    <cellStyle name="20% - Accent1 4 2 3" xfId="726" xr:uid="{00000000-0005-0000-0000-00001D000000}"/>
    <cellStyle name="20% - Accent1 4 3" xfId="461" xr:uid="{00000000-0005-0000-0000-00001E000000}"/>
    <cellStyle name="20% - Accent1 4 3 2" xfId="938" xr:uid="{00000000-0005-0000-0000-00001F000000}"/>
    <cellStyle name="20% - Accent1 4 4" xfId="838" xr:uid="{00000000-0005-0000-0000-000020000000}"/>
    <cellStyle name="20% - Accent1 4 5" xfId="655" xr:uid="{00000000-0005-0000-0000-000021000000}"/>
    <cellStyle name="20% - Accent1 5" xfId="407" xr:uid="{00000000-0005-0000-0000-000022000000}"/>
    <cellStyle name="20% - Accent1 5 2" xfId="740" xr:uid="{00000000-0005-0000-0000-000023000000}"/>
    <cellStyle name="20% - Accent1 5 2 2" xfId="923" xr:uid="{00000000-0005-0000-0000-000024000000}"/>
    <cellStyle name="20% - Accent1 5 3" xfId="939" xr:uid="{00000000-0005-0000-0000-000025000000}"/>
    <cellStyle name="20% - Accent1 5 4" xfId="852" xr:uid="{00000000-0005-0000-0000-000026000000}"/>
    <cellStyle name="20% - Accent1 5 5" xfId="669" xr:uid="{00000000-0005-0000-0000-000027000000}"/>
    <cellStyle name="20% - Accent1 6" xfId="376" xr:uid="{00000000-0005-0000-0000-000028000000}"/>
    <cellStyle name="20% - Accent1 6 2" xfId="940" xr:uid="{00000000-0005-0000-0000-000029000000}"/>
    <cellStyle name="20% - Accent1 6 3" xfId="866" xr:uid="{00000000-0005-0000-0000-00002A000000}"/>
    <cellStyle name="20% - Accent1 6 4" xfId="683" xr:uid="{00000000-0005-0000-0000-00002B000000}"/>
    <cellStyle name="20% - Accent1 7" xfId="582" xr:uid="{00000000-0005-0000-0000-00002C000000}"/>
    <cellStyle name="20% - Accent1 7 2" xfId="752" xr:uid="{00000000-0005-0000-0000-00002D000000}"/>
    <cellStyle name="20% - Accent1 7 3" xfId="1217" xr:uid="{AB491A8C-8F57-4E15-9AA2-9BB928CF8321}"/>
    <cellStyle name="20% - Accent1 8" xfId="795" xr:uid="{00000000-0005-0000-0000-00002E000000}"/>
    <cellStyle name="20% - Accent1 8 2" xfId="942" xr:uid="{00000000-0005-0000-0000-00002F000000}"/>
    <cellStyle name="20% - Accent1 8 3" xfId="941" xr:uid="{00000000-0005-0000-0000-000030000000}"/>
    <cellStyle name="20% - Accent1 9" xfId="943" xr:uid="{00000000-0005-0000-0000-000031000000}"/>
    <cellStyle name="20% - Accent2" xfId="91" builtinId="34" customBuiltin="1"/>
    <cellStyle name="20% - Accent2 10" xfId="1053" xr:uid="{00000000-0005-0000-0000-000033000000}"/>
    <cellStyle name="20% - Accent2 11" xfId="612" xr:uid="{00000000-0005-0000-0000-000034000000}"/>
    <cellStyle name="20% - Accent2 12" xfId="598" xr:uid="{00000000-0005-0000-0000-000035000000}"/>
    <cellStyle name="20% - Accent2 2" xfId="179" xr:uid="{00000000-0005-0000-0000-000036000000}"/>
    <cellStyle name="20% - Accent2 2 2" xfId="277" xr:uid="{00000000-0005-0000-0000-000037000000}"/>
    <cellStyle name="20% - Accent2 2 2 2" xfId="349" xr:uid="{00000000-0005-0000-0000-000038000000}"/>
    <cellStyle name="20% - Accent2 2 2 2 2" xfId="552" xr:uid="{00000000-0005-0000-0000-000039000000}"/>
    <cellStyle name="20% - Accent2 2 2 2 2 2" xfId="1188" xr:uid="{7EA81717-160E-4541-BD41-495A0A79BE67}"/>
    <cellStyle name="20% - Accent2 2 2 2 3" xfId="883" xr:uid="{00000000-0005-0000-0000-00003A000000}"/>
    <cellStyle name="20% - Accent2 2 2 3" xfId="480" xr:uid="{00000000-0005-0000-0000-00003B000000}"/>
    <cellStyle name="20% - Accent2 2 2 3 2" xfId="1129" xr:uid="{B5A95863-7D24-4B88-A66D-E47FCB95105C}"/>
    <cellStyle name="20% - Accent2 2 2 4" xfId="700" xr:uid="{00000000-0005-0000-0000-00003C000000}"/>
    <cellStyle name="20% - Accent2 2 3" xfId="306" xr:uid="{00000000-0005-0000-0000-00003D000000}"/>
    <cellStyle name="20% - Accent2 2 3 2" xfId="509" xr:uid="{00000000-0005-0000-0000-00003E000000}"/>
    <cellStyle name="20% - Accent2 2 3 2 2" xfId="1158" xr:uid="{4F265C4C-3A70-4D2A-9C14-81C96BEAB2BD}"/>
    <cellStyle name="20% - Accent2 2 3 3" xfId="944" xr:uid="{00000000-0005-0000-0000-00003F000000}"/>
    <cellStyle name="20% - Accent2 2 4" xfId="437" xr:uid="{00000000-0005-0000-0000-000040000000}"/>
    <cellStyle name="20% - Accent2 2 4 2" xfId="812" xr:uid="{00000000-0005-0000-0000-000041000000}"/>
    <cellStyle name="20% - Accent2 2 5" xfId="629" xr:uid="{00000000-0005-0000-0000-000042000000}"/>
    <cellStyle name="20% - Accent2 3" xfId="251" xr:uid="{00000000-0005-0000-0000-000043000000}"/>
    <cellStyle name="20% - Accent2 3 2" xfId="714" xr:uid="{00000000-0005-0000-0000-000044000000}"/>
    <cellStyle name="20% - Accent2 3 2 2" xfId="897" xr:uid="{00000000-0005-0000-0000-000045000000}"/>
    <cellStyle name="20% - Accent2 3 3" xfId="945" xr:uid="{00000000-0005-0000-0000-000046000000}"/>
    <cellStyle name="20% - Accent2 3 4" xfId="826" xr:uid="{00000000-0005-0000-0000-000047000000}"/>
    <cellStyle name="20% - Accent2 3 5" xfId="643" xr:uid="{00000000-0005-0000-0000-000048000000}"/>
    <cellStyle name="20% - Accent2 4" xfId="218" xr:uid="{00000000-0005-0000-0000-000049000000}"/>
    <cellStyle name="20% - Accent2 4 2" xfId="332" xr:uid="{00000000-0005-0000-0000-00004A000000}"/>
    <cellStyle name="20% - Accent2 4 2 2" xfId="535" xr:uid="{00000000-0005-0000-0000-00004B000000}"/>
    <cellStyle name="20% - Accent2 4 2 2 2" xfId="911" xr:uid="{00000000-0005-0000-0000-00004C000000}"/>
    <cellStyle name="20% - Accent2 4 2 3" xfId="728" xr:uid="{00000000-0005-0000-0000-00004D000000}"/>
    <cellStyle name="20% - Accent2 4 3" xfId="463" xr:uid="{00000000-0005-0000-0000-00004E000000}"/>
    <cellStyle name="20% - Accent2 4 3 2" xfId="946" xr:uid="{00000000-0005-0000-0000-00004F000000}"/>
    <cellStyle name="20% - Accent2 4 4" xfId="840" xr:uid="{00000000-0005-0000-0000-000050000000}"/>
    <cellStyle name="20% - Accent2 4 5" xfId="657" xr:uid="{00000000-0005-0000-0000-000051000000}"/>
    <cellStyle name="20% - Accent2 5" xfId="411" xr:uid="{00000000-0005-0000-0000-000052000000}"/>
    <cellStyle name="20% - Accent2 5 2" xfId="742" xr:uid="{00000000-0005-0000-0000-000053000000}"/>
    <cellStyle name="20% - Accent2 5 2 2" xfId="925" xr:uid="{00000000-0005-0000-0000-000054000000}"/>
    <cellStyle name="20% - Accent2 5 3" xfId="947" xr:uid="{00000000-0005-0000-0000-000055000000}"/>
    <cellStyle name="20% - Accent2 5 4" xfId="854" xr:uid="{00000000-0005-0000-0000-000056000000}"/>
    <cellStyle name="20% - Accent2 5 5" xfId="671" xr:uid="{00000000-0005-0000-0000-000057000000}"/>
    <cellStyle name="20% - Accent2 6" xfId="378" xr:uid="{00000000-0005-0000-0000-000058000000}"/>
    <cellStyle name="20% - Accent2 6 2" xfId="948" xr:uid="{00000000-0005-0000-0000-000059000000}"/>
    <cellStyle name="20% - Accent2 6 3" xfId="868" xr:uid="{00000000-0005-0000-0000-00005A000000}"/>
    <cellStyle name="20% - Accent2 6 4" xfId="685" xr:uid="{00000000-0005-0000-0000-00005B000000}"/>
    <cellStyle name="20% - Accent2 7" xfId="584" xr:uid="{00000000-0005-0000-0000-00005C000000}"/>
    <cellStyle name="20% - Accent2 7 2" xfId="753" xr:uid="{00000000-0005-0000-0000-00005D000000}"/>
    <cellStyle name="20% - Accent2 7 3" xfId="1219" xr:uid="{D0F3661A-7BE7-4C00-962B-D4613C13E349}"/>
    <cellStyle name="20% - Accent2 8" xfId="797" xr:uid="{00000000-0005-0000-0000-00005E000000}"/>
    <cellStyle name="20% - Accent2 8 2" xfId="950" xr:uid="{00000000-0005-0000-0000-00005F000000}"/>
    <cellStyle name="20% - Accent2 8 3" xfId="949" xr:uid="{00000000-0005-0000-0000-000060000000}"/>
    <cellStyle name="20% - Accent2 9" xfId="951" xr:uid="{00000000-0005-0000-0000-000061000000}"/>
    <cellStyle name="20% - Accent3" xfId="95" builtinId="38" customBuiltin="1"/>
    <cellStyle name="20% - Accent3 10" xfId="1055" xr:uid="{00000000-0005-0000-0000-000063000000}"/>
    <cellStyle name="20% - Accent3 11" xfId="614" xr:uid="{00000000-0005-0000-0000-000064000000}"/>
    <cellStyle name="20% - Accent3 12" xfId="600" xr:uid="{00000000-0005-0000-0000-000065000000}"/>
    <cellStyle name="20% - Accent3 2" xfId="183" xr:uid="{00000000-0005-0000-0000-000066000000}"/>
    <cellStyle name="20% - Accent3 2 2" xfId="279" xr:uid="{00000000-0005-0000-0000-000067000000}"/>
    <cellStyle name="20% - Accent3 2 2 2" xfId="351" xr:uid="{00000000-0005-0000-0000-000068000000}"/>
    <cellStyle name="20% - Accent3 2 2 2 2" xfId="554" xr:uid="{00000000-0005-0000-0000-000069000000}"/>
    <cellStyle name="20% - Accent3 2 2 2 2 2" xfId="1190" xr:uid="{218D2A9C-BCA0-4CB0-82F5-FA8655495D05}"/>
    <cellStyle name="20% - Accent3 2 2 2 3" xfId="885" xr:uid="{00000000-0005-0000-0000-00006A000000}"/>
    <cellStyle name="20% - Accent3 2 2 3" xfId="482" xr:uid="{00000000-0005-0000-0000-00006B000000}"/>
    <cellStyle name="20% - Accent3 2 2 3 2" xfId="1131" xr:uid="{6D2F5E44-4FD4-46B8-87F5-7BC423BC025B}"/>
    <cellStyle name="20% - Accent3 2 2 4" xfId="702" xr:uid="{00000000-0005-0000-0000-00006C000000}"/>
    <cellStyle name="20% - Accent3 2 3" xfId="308" xr:uid="{00000000-0005-0000-0000-00006D000000}"/>
    <cellStyle name="20% - Accent3 2 3 2" xfId="511" xr:uid="{00000000-0005-0000-0000-00006E000000}"/>
    <cellStyle name="20% - Accent3 2 3 2 2" xfId="1160" xr:uid="{5A57CF9A-97C0-4936-B27C-47EAC3CC8339}"/>
    <cellStyle name="20% - Accent3 2 3 3" xfId="952" xr:uid="{00000000-0005-0000-0000-00006F000000}"/>
    <cellStyle name="20% - Accent3 2 4" xfId="439" xr:uid="{00000000-0005-0000-0000-000070000000}"/>
    <cellStyle name="20% - Accent3 2 4 2" xfId="814" xr:uid="{00000000-0005-0000-0000-000071000000}"/>
    <cellStyle name="20% - Accent3 2 5" xfId="631" xr:uid="{00000000-0005-0000-0000-000072000000}"/>
    <cellStyle name="20% - Accent3 3" xfId="255" xr:uid="{00000000-0005-0000-0000-000073000000}"/>
    <cellStyle name="20% - Accent3 3 2" xfId="716" xr:uid="{00000000-0005-0000-0000-000074000000}"/>
    <cellStyle name="20% - Accent3 3 2 2" xfId="899" xr:uid="{00000000-0005-0000-0000-000075000000}"/>
    <cellStyle name="20% - Accent3 3 3" xfId="953" xr:uid="{00000000-0005-0000-0000-000076000000}"/>
    <cellStyle name="20% - Accent3 3 4" xfId="828" xr:uid="{00000000-0005-0000-0000-000077000000}"/>
    <cellStyle name="20% - Accent3 3 5" xfId="645" xr:uid="{00000000-0005-0000-0000-000078000000}"/>
    <cellStyle name="20% - Accent3 4" xfId="220" xr:uid="{00000000-0005-0000-0000-000079000000}"/>
    <cellStyle name="20% - Accent3 4 2" xfId="334" xr:uid="{00000000-0005-0000-0000-00007A000000}"/>
    <cellStyle name="20% - Accent3 4 2 2" xfId="537" xr:uid="{00000000-0005-0000-0000-00007B000000}"/>
    <cellStyle name="20% - Accent3 4 2 2 2" xfId="913" xr:uid="{00000000-0005-0000-0000-00007C000000}"/>
    <cellStyle name="20% - Accent3 4 2 3" xfId="730" xr:uid="{00000000-0005-0000-0000-00007D000000}"/>
    <cellStyle name="20% - Accent3 4 3" xfId="465" xr:uid="{00000000-0005-0000-0000-00007E000000}"/>
    <cellStyle name="20% - Accent3 4 3 2" xfId="954" xr:uid="{00000000-0005-0000-0000-00007F000000}"/>
    <cellStyle name="20% - Accent3 4 4" xfId="842" xr:uid="{00000000-0005-0000-0000-000080000000}"/>
    <cellStyle name="20% - Accent3 4 5" xfId="659" xr:uid="{00000000-0005-0000-0000-000081000000}"/>
    <cellStyle name="20% - Accent3 5" xfId="415" xr:uid="{00000000-0005-0000-0000-000082000000}"/>
    <cellStyle name="20% - Accent3 5 2" xfId="744" xr:uid="{00000000-0005-0000-0000-000083000000}"/>
    <cellStyle name="20% - Accent3 5 2 2" xfId="927" xr:uid="{00000000-0005-0000-0000-000084000000}"/>
    <cellStyle name="20% - Accent3 5 3" xfId="955" xr:uid="{00000000-0005-0000-0000-000085000000}"/>
    <cellStyle name="20% - Accent3 5 4" xfId="856" xr:uid="{00000000-0005-0000-0000-000086000000}"/>
    <cellStyle name="20% - Accent3 5 5" xfId="673" xr:uid="{00000000-0005-0000-0000-000087000000}"/>
    <cellStyle name="20% - Accent3 6" xfId="380" xr:uid="{00000000-0005-0000-0000-000088000000}"/>
    <cellStyle name="20% - Accent3 6 2" xfId="956" xr:uid="{00000000-0005-0000-0000-000089000000}"/>
    <cellStyle name="20% - Accent3 6 3" xfId="870" xr:uid="{00000000-0005-0000-0000-00008A000000}"/>
    <cellStyle name="20% - Accent3 6 4" xfId="687" xr:uid="{00000000-0005-0000-0000-00008B000000}"/>
    <cellStyle name="20% - Accent3 7" xfId="586" xr:uid="{00000000-0005-0000-0000-00008C000000}"/>
    <cellStyle name="20% - Accent3 7 2" xfId="754" xr:uid="{00000000-0005-0000-0000-00008D000000}"/>
    <cellStyle name="20% - Accent3 7 3" xfId="1221" xr:uid="{9D5E0E3D-6A02-481A-8D57-E603EB1243EA}"/>
    <cellStyle name="20% - Accent3 8" xfId="799" xr:uid="{00000000-0005-0000-0000-00008E000000}"/>
    <cellStyle name="20% - Accent3 8 2" xfId="958" xr:uid="{00000000-0005-0000-0000-00008F000000}"/>
    <cellStyle name="20% - Accent3 8 3" xfId="957" xr:uid="{00000000-0005-0000-0000-000090000000}"/>
    <cellStyle name="20% - Accent3 9" xfId="959" xr:uid="{00000000-0005-0000-0000-000091000000}"/>
    <cellStyle name="20% - Accent4" xfId="99" builtinId="42" customBuiltin="1"/>
    <cellStyle name="20% - Accent4 10" xfId="1057" xr:uid="{00000000-0005-0000-0000-000093000000}"/>
    <cellStyle name="20% - Accent4 11" xfId="616" xr:uid="{00000000-0005-0000-0000-000094000000}"/>
    <cellStyle name="20% - Accent4 12" xfId="602" xr:uid="{00000000-0005-0000-0000-000095000000}"/>
    <cellStyle name="20% - Accent4 2" xfId="187" xr:uid="{00000000-0005-0000-0000-000096000000}"/>
    <cellStyle name="20% - Accent4 2 2" xfId="281" xr:uid="{00000000-0005-0000-0000-000097000000}"/>
    <cellStyle name="20% - Accent4 2 2 2" xfId="353" xr:uid="{00000000-0005-0000-0000-000098000000}"/>
    <cellStyle name="20% - Accent4 2 2 2 2" xfId="556" xr:uid="{00000000-0005-0000-0000-000099000000}"/>
    <cellStyle name="20% - Accent4 2 2 2 2 2" xfId="1192" xr:uid="{9A421C73-1C8D-46C3-A45F-F77E287D3AA3}"/>
    <cellStyle name="20% - Accent4 2 2 2 3" xfId="887" xr:uid="{00000000-0005-0000-0000-00009A000000}"/>
    <cellStyle name="20% - Accent4 2 2 3" xfId="484" xr:uid="{00000000-0005-0000-0000-00009B000000}"/>
    <cellStyle name="20% - Accent4 2 2 3 2" xfId="1133" xr:uid="{B2626A34-B894-4557-ABC3-CE43B0F2C102}"/>
    <cellStyle name="20% - Accent4 2 2 4" xfId="704" xr:uid="{00000000-0005-0000-0000-00009C000000}"/>
    <cellStyle name="20% - Accent4 2 3" xfId="310" xr:uid="{00000000-0005-0000-0000-00009D000000}"/>
    <cellStyle name="20% - Accent4 2 3 2" xfId="513" xr:uid="{00000000-0005-0000-0000-00009E000000}"/>
    <cellStyle name="20% - Accent4 2 3 2 2" xfId="1162" xr:uid="{9FB93D62-F507-4AE3-9875-A709A93B2FCB}"/>
    <cellStyle name="20% - Accent4 2 3 3" xfId="960" xr:uid="{00000000-0005-0000-0000-00009F000000}"/>
    <cellStyle name="20% - Accent4 2 4" xfId="441" xr:uid="{00000000-0005-0000-0000-0000A0000000}"/>
    <cellStyle name="20% - Accent4 2 4 2" xfId="816" xr:uid="{00000000-0005-0000-0000-0000A1000000}"/>
    <cellStyle name="20% - Accent4 2 5" xfId="633" xr:uid="{00000000-0005-0000-0000-0000A2000000}"/>
    <cellStyle name="20% - Accent4 3" xfId="259" xr:uid="{00000000-0005-0000-0000-0000A3000000}"/>
    <cellStyle name="20% - Accent4 3 2" xfId="718" xr:uid="{00000000-0005-0000-0000-0000A4000000}"/>
    <cellStyle name="20% - Accent4 3 2 2" xfId="901" xr:uid="{00000000-0005-0000-0000-0000A5000000}"/>
    <cellStyle name="20% - Accent4 3 3" xfId="961" xr:uid="{00000000-0005-0000-0000-0000A6000000}"/>
    <cellStyle name="20% - Accent4 3 4" xfId="830" xr:uid="{00000000-0005-0000-0000-0000A7000000}"/>
    <cellStyle name="20% - Accent4 3 5" xfId="647" xr:uid="{00000000-0005-0000-0000-0000A8000000}"/>
    <cellStyle name="20% - Accent4 4" xfId="222" xr:uid="{00000000-0005-0000-0000-0000A9000000}"/>
    <cellStyle name="20% - Accent4 4 2" xfId="336" xr:uid="{00000000-0005-0000-0000-0000AA000000}"/>
    <cellStyle name="20% - Accent4 4 2 2" xfId="539" xr:uid="{00000000-0005-0000-0000-0000AB000000}"/>
    <cellStyle name="20% - Accent4 4 2 2 2" xfId="915" xr:uid="{00000000-0005-0000-0000-0000AC000000}"/>
    <cellStyle name="20% - Accent4 4 2 3" xfId="732" xr:uid="{00000000-0005-0000-0000-0000AD000000}"/>
    <cellStyle name="20% - Accent4 4 3" xfId="467" xr:uid="{00000000-0005-0000-0000-0000AE000000}"/>
    <cellStyle name="20% - Accent4 4 3 2" xfId="962" xr:uid="{00000000-0005-0000-0000-0000AF000000}"/>
    <cellStyle name="20% - Accent4 4 4" xfId="844" xr:uid="{00000000-0005-0000-0000-0000B0000000}"/>
    <cellStyle name="20% - Accent4 4 5" xfId="661" xr:uid="{00000000-0005-0000-0000-0000B1000000}"/>
    <cellStyle name="20% - Accent4 5" xfId="419" xr:uid="{00000000-0005-0000-0000-0000B2000000}"/>
    <cellStyle name="20% - Accent4 5 2" xfId="746" xr:uid="{00000000-0005-0000-0000-0000B3000000}"/>
    <cellStyle name="20% - Accent4 5 2 2" xfId="929" xr:uid="{00000000-0005-0000-0000-0000B4000000}"/>
    <cellStyle name="20% - Accent4 5 3" xfId="963" xr:uid="{00000000-0005-0000-0000-0000B5000000}"/>
    <cellStyle name="20% - Accent4 5 4" xfId="858" xr:uid="{00000000-0005-0000-0000-0000B6000000}"/>
    <cellStyle name="20% - Accent4 5 5" xfId="675" xr:uid="{00000000-0005-0000-0000-0000B7000000}"/>
    <cellStyle name="20% - Accent4 6" xfId="382" xr:uid="{00000000-0005-0000-0000-0000B8000000}"/>
    <cellStyle name="20% - Accent4 6 2" xfId="964" xr:uid="{00000000-0005-0000-0000-0000B9000000}"/>
    <cellStyle name="20% - Accent4 6 3" xfId="872" xr:uid="{00000000-0005-0000-0000-0000BA000000}"/>
    <cellStyle name="20% - Accent4 6 4" xfId="689" xr:uid="{00000000-0005-0000-0000-0000BB000000}"/>
    <cellStyle name="20% - Accent4 7" xfId="588" xr:uid="{00000000-0005-0000-0000-0000BC000000}"/>
    <cellStyle name="20% - Accent4 7 2" xfId="755" xr:uid="{00000000-0005-0000-0000-0000BD000000}"/>
    <cellStyle name="20% - Accent4 7 3" xfId="1223" xr:uid="{54A1005B-BF5D-4CDA-AFF2-24AF106E81BB}"/>
    <cellStyle name="20% - Accent4 8" xfId="801" xr:uid="{00000000-0005-0000-0000-0000BE000000}"/>
    <cellStyle name="20% - Accent4 8 2" xfId="966" xr:uid="{00000000-0005-0000-0000-0000BF000000}"/>
    <cellStyle name="20% - Accent4 8 3" xfId="965" xr:uid="{00000000-0005-0000-0000-0000C0000000}"/>
    <cellStyle name="20% - Accent4 9" xfId="967" xr:uid="{00000000-0005-0000-0000-0000C1000000}"/>
    <cellStyle name="20% - Accent5" xfId="103" builtinId="46" customBuiltin="1"/>
    <cellStyle name="20% - Accent5 10" xfId="1059" xr:uid="{00000000-0005-0000-0000-0000C3000000}"/>
    <cellStyle name="20% - Accent5 11" xfId="618" xr:uid="{00000000-0005-0000-0000-0000C4000000}"/>
    <cellStyle name="20% - Accent5 12" xfId="604" xr:uid="{00000000-0005-0000-0000-0000C5000000}"/>
    <cellStyle name="20% - Accent5 2" xfId="191" xr:uid="{00000000-0005-0000-0000-0000C6000000}"/>
    <cellStyle name="20% - Accent5 2 2" xfId="283" xr:uid="{00000000-0005-0000-0000-0000C7000000}"/>
    <cellStyle name="20% - Accent5 2 2 2" xfId="355" xr:uid="{00000000-0005-0000-0000-0000C8000000}"/>
    <cellStyle name="20% - Accent5 2 2 2 2" xfId="558" xr:uid="{00000000-0005-0000-0000-0000C9000000}"/>
    <cellStyle name="20% - Accent5 2 2 2 2 2" xfId="1194" xr:uid="{8FD96AD5-D4CD-4270-B392-078EBFE156A1}"/>
    <cellStyle name="20% - Accent5 2 2 2 3" xfId="889" xr:uid="{00000000-0005-0000-0000-0000CA000000}"/>
    <cellStyle name="20% - Accent5 2 2 3" xfId="486" xr:uid="{00000000-0005-0000-0000-0000CB000000}"/>
    <cellStyle name="20% - Accent5 2 2 3 2" xfId="1135" xr:uid="{7DE7EEAB-110F-4FB4-9BB9-4C37C9148A98}"/>
    <cellStyle name="20% - Accent5 2 2 4" xfId="706" xr:uid="{00000000-0005-0000-0000-0000CC000000}"/>
    <cellStyle name="20% - Accent5 2 3" xfId="312" xr:uid="{00000000-0005-0000-0000-0000CD000000}"/>
    <cellStyle name="20% - Accent5 2 3 2" xfId="515" xr:uid="{00000000-0005-0000-0000-0000CE000000}"/>
    <cellStyle name="20% - Accent5 2 3 2 2" xfId="1164" xr:uid="{99AA91F1-2B77-4E73-B322-2FE9A84E6F8B}"/>
    <cellStyle name="20% - Accent5 2 3 3" xfId="968" xr:uid="{00000000-0005-0000-0000-0000CF000000}"/>
    <cellStyle name="20% - Accent5 2 4" xfId="443" xr:uid="{00000000-0005-0000-0000-0000D0000000}"/>
    <cellStyle name="20% - Accent5 2 4 2" xfId="818" xr:uid="{00000000-0005-0000-0000-0000D1000000}"/>
    <cellStyle name="20% - Accent5 2 5" xfId="635" xr:uid="{00000000-0005-0000-0000-0000D2000000}"/>
    <cellStyle name="20% - Accent5 3" xfId="263" xr:uid="{00000000-0005-0000-0000-0000D3000000}"/>
    <cellStyle name="20% - Accent5 3 2" xfId="720" xr:uid="{00000000-0005-0000-0000-0000D4000000}"/>
    <cellStyle name="20% - Accent5 3 2 2" xfId="903" xr:uid="{00000000-0005-0000-0000-0000D5000000}"/>
    <cellStyle name="20% - Accent5 3 3" xfId="969" xr:uid="{00000000-0005-0000-0000-0000D6000000}"/>
    <cellStyle name="20% - Accent5 3 4" xfId="832" xr:uid="{00000000-0005-0000-0000-0000D7000000}"/>
    <cellStyle name="20% - Accent5 3 5" xfId="649" xr:uid="{00000000-0005-0000-0000-0000D8000000}"/>
    <cellStyle name="20% - Accent5 4" xfId="224" xr:uid="{00000000-0005-0000-0000-0000D9000000}"/>
    <cellStyle name="20% - Accent5 4 2" xfId="338" xr:uid="{00000000-0005-0000-0000-0000DA000000}"/>
    <cellStyle name="20% - Accent5 4 2 2" xfId="541" xr:uid="{00000000-0005-0000-0000-0000DB000000}"/>
    <cellStyle name="20% - Accent5 4 2 2 2" xfId="917" xr:uid="{00000000-0005-0000-0000-0000DC000000}"/>
    <cellStyle name="20% - Accent5 4 2 3" xfId="734" xr:uid="{00000000-0005-0000-0000-0000DD000000}"/>
    <cellStyle name="20% - Accent5 4 3" xfId="469" xr:uid="{00000000-0005-0000-0000-0000DE000000}"/>
    <cellStyle name="20% - Accent5 4 3 2" xfId="970" xr:uid="{00000000-0005-0000-0000-0000DF000000}"/>
    <cellStyle name="20% - Accent5 4 4" xfId="846" xr:uid="{00000000-0005-0000-0000-0000E0000000}"/>
    <cellStyle name="20% - Accent5 4 5" xfId="663" xr:uid="{00000000-0005-0000-0000-0000E1000000}"/>
    <cellStyle name="20% - Accent5 5" xfId="423" xr:uid="{00000000-0005-0000-0000-0000E2000000}"/>
    <cellStyle name="20% - Accent5 5 2" xfId="748" xr:uid="{00000000-0005-0000-0000-0000E3000000}"/>
    <cellStyle name="20% - Accent5 5 2 2" xfId="931" xr:uid="{00000000-0005-0000-0000-0000E4000000}"/>
    <cellStyle name="20% - Accent5 5 3" xfId="971" xr:uid="{00000000-0005-0000-0000-0000E5000000}"/>
    <cellStyle name="20% - Accent5 5 4" xfId="860" xr:uid="{00000000-0005-0000-0000-0000E6000000}"/>
    <cellStyle name="20% - Accent5 5 5" xfId="677" xr:uid="{00000000-0005-0000-0000-0000E7000000}"/>
    <cellStyle name="20% - Accent5 6" xfId="384" xr:uid="{00000000-0005-0000-0000-0000E8000000}"/>
    <cellStyle name="20% - Accent5 6 2" xfId="972" xr:uid="{00000000-0005-0000-0000-0000E9000000}"/>
    <cellStyle name="20% - Accent5 6 3" xfId="874" xr:uid="{00000000-0005-0000-0000-0000EA000000}"/>
    <cellStyle name="20% - Accent5 6 4" xfId="691" xr:uid="{00000000-0005-0000-0000-0000EB000000}"/>
    <cellStyle name="20% - Accent5 7" xfId="590" xr:uid="{00000000-0005-0000-0000-0000EC000000}"/>
    <cellStyle name="20% - Accent5 7 2" xfId="756" xr:uid="{00000000-0005-0000-0000-0000ED000000}"/>
    <cellStyle name="20% - Accent5 7 3" xfId="1225" xr:uid="{1C25AA2F-53B0-48FB-BA8B-62A3BF99A46E}"/>
    <cellStyle name="20% - Accent5 8" xfId="803" xr:uid="{00000000-0005-0000-0000-0000EE000000}"/>
    <cellStyle name="20% - Accent5 8 2" xfId="974" xr:uid="{00000000-0005-0000-0000-0000EF000000}"/>
    <cellStyle name="20% - Accent5 8 3" xfId="973" xr:uid="{00000000-0005-0000-0000-0000F0000000}"/>
    <cellStyle name="20% - Accent5 9" xfId="975" xr:uid="{00000000-0005-0000-0000-0000F1000000}"/>
    <cellStyle name="20% - Accent6" xfId="107" builtinId="50" customBuiltin="1"/>
    <cellStyle name="20% - Accent6 10" xfId="1061" xr:uid="{00000000-0005-0000-0000-0000F3000000}"/>
    <cellStyle name="20% - Accent6 11" xfId="620" xr:uid="{00000000-0005-0000-0000-0000F4000000}"/>
    <cellStyle name="20% - Accent6 12" xfId="606" xr:uid="{00000000-0005-0000-0000-0000F5000000}"/>
    <cellStyle name="20% - Accent6 2" xfId="195" xr:uid="{00000000-0005-0000-0000-0000F6000000}"/>
    <cellStyle name="20% - Accent6 2 2" xfId="285" xr:uid="{00000000-0005-0000-0000-0000F7000000}"/>
    <cellStyle name="20% - Accent6 2 2 2" xfId="357" xr:uid="{00000000-0005-0000-0000-0000F8000000}"/>
    <cellStyle name="20% - Accent6 2 2 2 2" xfId="560" xr:uid="{00000000-0005-0000-0000-0000F9000000}"/>
    <cellStyle name="20% - Accent6 2 2 2 2 2" xfId="1196" xr:uid="{03CD368F-C094-4FAD-B043-E75208C63AA5}"/>
    <cellStyle name="20% - Accent6 2 2 2 3" xfId="891" xr:uid="{00000000-0005-0000-0000-0000FA000000}"/>
    <cellStyle name="20% - Accent6 2 2 3" xfId="488" xr:uid="{00000000-0005-0000-0000-0000FB000000}"/>
    <cellStyle name="20% - Accent6 2 2 3 2" xfId="1137" xr:uid="{18A237F2-FC66-4696-897C-022E069DC1C8}"/>
    <cellStyle name="20% - Accent6 2 2 4" xfId="708" xr:uid="{00000000-0005-0000-0000-0000FC000000}"/>
    <cellStyle name="20% - Accent6 2 3" xfId="314" xr:uid="{00000000-0005-0000-0000-0000FD000000}"/>
    <cellStyle name="20% - Accent6 2 3 2" xfId="517" xr:uid="{00000000-0005-0000-0000-0000FE000000}"/>
    <cellStyle name="20% - Accent6 2 3 2 2" xfId="1166" xr:uid="{1DD0ED07-B92F-4A2A-80A9-D46039780F22}"/>
    <cellStyle name="20% - Accent6 2 3 3" xfId="976" xr:uid="{00000000-0005-0000-0000-0000FF000000}"/>
    <cellStyle name="20% - Accent6 2 4" xfId="445" xr:uid="{00000000-0005-0000-0000-000000010000}"/>
    <cellStyle name="20% - Accent6 2 4 2" xfId="820" xr:uid="{00000000-0005-0000-0000-000001010000}"/>
    <cellStyle name="20% - Accent6 2 5" xfId="637" xr:uid="{00000000-0005-0000-0000-000002010000}"/>
    <cellStyle name="20% - Accent6 3" xfId="267" xr:uid="{00000000-0005-0000-0000-000003010000}"/>
    <cellStyle name="20% - Accent6 3 2" xfId="722" xr:uid="{00000000-0005-0000-0000-000004010000}"/>
    <cellStyle name="20% - Accent6 3 2 2" xfId="905" xr:uid="{00000000-0005-0000-0000-000005010000}"/>
    <cellStyle name="20% - Accent6 3 3" xfId="977" xr:uid="{00000000-0005-0000-0000-000006010000}"/>
    <cellStyle name="20% - Accent6 3 4" xfId="834" xr:uid="{00000000-0005-0000-0000-000007010000}"/>
    <cellStyle name="20% - Accent6 3 5" xfId="651" xr:uid="{00000000-0005-0000-0000-000008010000}"/>
    <cellStyle name="20% - Accent6 4" xfId="226" xr:uid="{00000000-0005-0000-0000-000009010000}"/>
    <cellStyle name="20% - Accent6 4 2" xfId="340" xr:uid="{00000000-0005-0000-0000-00000A010000}"/>
    <cellStyle name="20% - Accent6 4 2 2" xfId="543" xr:uid="{00000000-0005-0000-0000-00000B010000}"/>
    <cellStyle name="20% - Accent6 4 2 2 2" xfId="919" xr:uid="{00000000-0005-0000-0000-00000C010000}"/>
    <cellStyle name="20% - Accent6 4 2 3" xfId="736" xr:uid="{00000000-0005-0000-0000-00000D010000}"/>
    <cellStyle name="20% - Accent6 4 3" xfId="471" xr:uid="{00000000-0005-0000-0000-00000E010000}"/>
    <cellStyle name="20% - Accent6 4 3 2" xfId="978" xr:uid="{00000000-0005-0000-0000-00000F010000}"/>
    <cellStyle name="20% - Accent6 4 4" xfId="848" xr:uid="{00000000-0005-0000-0000-000010010000}"/>
    <cellStyle name="20% - Accent6 4 5" xfId="665" xr:uid="{00000000-0005-0000-0000-000011010000}"/>
    <cellStyle name="20% - Accent6 5" xfId="427" xr:uid="{00000000-0005-0000-0000-000012010000}"/>
    <cellStyle name="20% - Accent6 5 2" xfId="750" xr:uid="{00000000-0005-0000-0000-000013010000}"/>
    <cellStyle name="20% - Accent6 5 2 2" xfId="933" xr:uid="{00000000-0005-0000-0000-000014010000}"/>
    <cellStyle name="20% - Accent6 5 3" xfId="979" xr:uid="{00000000-0005-0000-0000-000015010000}"/>
    <cellStyle name="20% - Accent6 5 4" xfId="862" xr:uid="{00000000-0005-0000-0000-000016010000}"/>
    <cellStyle name="20% - Accent6 5 5" xfId="679" xr:uid="{00000000-0005-0000-0000-000017010000}"/>
    <cellStyle name="20% - Accent6 6" xfId="386" xr:uid="{00000000-0005-0000-0000-000018010000}"/>
    <cellStyle name="20% - Accent6 6 2" xfId="980" xr:uid="{00000000-0005-0000-0000-000019010000}"/>
    <cellStyle name="20% - Accent6 6 3" xfId="876" xr:uid="{00000000-0005-0000-0000-00001A010000}"/>
    <cellStyle name="20% - Accent6 6 4" xfId="693" xr:uid="{00000000-0005-0000-0000-00001B010000}"/>
    <cellStyle name="20% - Accent6 7" xfId="592" xr:uid="{00000000-0005-0000-0000-00001C010000}"/>
    <cellStyle name="20% - Accent6 7 2" xfId="757" xr:uid="{00000000-0005-0000-0000-00001D010000}"/>
    <cellStyle name="20% - Accent6 7 3" xfId="1227" xr:uid="{E1958C41-DDA0-47F3-8DAF-2E56954D66E8}"/>
    <cellStyle name="20% - Accent6 8" xfId="805" xr:uid="{00000000-0005-0000-0000-00001E010000}"/>
    <cellStyle name="20% - Accent6 8 2" xfId="982" xr:uid="{00000000-0005-0000-0000-00001F010000}"/>
    <cellStyle name="20% - Accent6 8 3" xfId="981" xr:uid="{00000000-0005-0000-0000-000020010000}"/>
    <cellStyle name="20% - Accent6 9" xfId="983" xr:uid="{00000000-0005-0000-0000-000021010000}"/>
    <cellStyle name="40% - Accent1" xfId="88" builtinId="31" customBuiltin="1"/>
    <cellStyle name="40% - Accent1 10" xfId="1052" xr:uid="{00000000-0005-0000-0000-000023010000}"/>
    <cellStyle name="40% - Accent1 11" xfId="611" xr:uid="{00000000-0005-0000-0000-000024010000}"/>
    <cellStyle name="40% - Accent1 12" xfId="597" xr:uid="{00000000-0005-0000-0000-000025010000}"/>
    <cellStyle name="40% - Accent1 2" xfId="176" xr:uid="{00000000-0005-0000-0000-000026010000}"/>
    <cellStyle name="40% - Accent1 2 2" xfId="276" xr:uid="{00000000-0005-0000-0000-000027010000}"/>
    <cellStyle name="40% - Accent1 2 2 2" xfId="348" xr:uid="{00000000-0005-0000-0000-000028010000}"/>
    <cellStyle name="40% - Accent1 2 2 2 2" xfId="551" xr:uid="{00000000-0005-0000-0000-000029010000}"/>
    <cellStyle name="40% - Accent1 2 2 2 2 2" xfId="1187" xr:uid="{4A522446-E8FE-4734-84BE-462ACF17BF45}"/>
    <cellStyle name="40% - Accent1 2 2 2 3" xfId="882" xr:uid="{00000000-0005-0000-0000-00002A010000}"/>
    <cellStyle name="40% - Accent1 2 2 3" xfId="479" xr:uid="{00000000-0005-0000-0000-00002B010000}"/>
    <cellStyle name="40% - Accent1 2 2 3 2" xfId="1128" xr:uid="{F8F1BF2E-285C-4449-BF7F-F726BD71C7D6}"/>
    <cellStyle name="40% - Accent1 2 2 4" xfId="699" xr:uid="{00000000-0005-0000-0000-00002C010000}"/>
    <cellStyle name="40% - Accent1 2 3" xfId="305" xr:uid="{00000000-0005-0000-0000-00002D010000}"/>
    <cellStyle name="40% - Accent1 2 3 2" xfId="508" xr:uid="{00000000-0005-0000-0000-00002E010000}"/>
    <cellStyle name="40% - Accent1 2 3 2 2" xfId="1157" xr:uid="{0A50CF50-484E-49F8-8901-67AE38843E2B}"/>
    <cellStyle name="40% - Accent1 2 3 3" xfId="984" xr:uid="{00000000-0005-0000-0000-00002F010000}"/>
    <cellStyle name="40% - Accent1 2 4" xfId="436" xr:uid="{00000000-0005-0000-0000-000030010000}"/>
    <cellStyle name="40% - Accent1 2 4 2" xfId="811" xr:uid="{00000000-0005-0000-0000-000031010000}"/>
    <cellStyle name="40% - Accent1 2 5" xfId="628" xr:uid="{00000000-0005-0000-0000-000032010000}"/>
    <cellStyle name="40% - Accent1 3" xfId="248" xr:uid="{00000000-0005-0000-0000-000033010000}"/>
    <cellStyle name="40% - Accent1 3 2" xfId="713" xr:uid="{00000000-0005-0000-0000-000034010000}"/>
    <cellStyle name="40% - Accent1 3 2 2" xfId="896" xr:uid="{00000000-0005-0000-0000-000035010000}"/>
    <cellStyle name="40% - Accent1 3 3" xfId="985" xr:uid="{00000000-0005-0000-0000-000036010000}"/>
    <cellStyle name="40% - Accent1 3 4" xfId="825" xr:uid="{00000000-0005-0000-0000-000037010000}"/>
    <cellStyle name="40% - Accent1 3 5" xfId="642" xr:uid="{00000000-0005-0000-0000-000038010000}"/>
    <cellStyle name="40% - Accent1 4" xfId="217" xr:uid="{00000000-0005-0000-0000-000039010000}"/>
    <cellStyle name="40% - Accent1 4 2" xfId="331" xr:uid="{00000000-0005-0000-0000-00003A010000}"/>
    <cellStyle name="40% - Accent1 4 2 2" xfId="534" xr:uid="{00000000-0005-0000-0000-00003B010000}"/>
    <cellStyle name="40% - Accent1 4 2 2 2" xfId="910" xr:uid="{00000000-0005-0000-0000-00003C010000}"/>
    <cellStyle name="40% - Accent1 4 2 3" xfId="727" xr:uid="{00000000-0005-0000-0000-00003D010000}"/>
    <cellStyle name="40% - Accent1 4 3" xfId="462" xr:uid="{00000000-0005-0000-0000-00003E010000}"/>
    <cellStyle name="40% - Accent1 4 3 2" xfId="986" xr:uid="{00000000-0005-0000-0000-00003F010000}"/>
    <cellStyle name="40% - Accent1 4 4" xfId="839" xr:uid="{00000000-0005-0000-0000-000040010000}"/>
    <cellStyle name="40% - Accent1 4 5" xfId="656" xr:uid="{00000000-0005-0000-0000-000041010000}"/>
    <cellStyle name="40% - Accent1 5" xfId="408" xr:uid="{00000000-0005-0000-0000-000042010000}"/>
    <cellStyle name="40% - Accent1 5 2" xfId="741" xr:uid="{00000000-0005-0000-0000-000043010000}"/>
    <cellStyle name="40% - Accent1 5 2 2" xfId="924" xr:uid="{00000000-0005-0000-0000-000044010000}"/>
    <cellStyle name="40% - Accent1 5 3" xfId="987" xr:uid="{00000000-0005-0000-0000-000045010000}"/>
    <cellStyle name="40% - Accent1 5 4" xfId="853" xr:uid="{00000000-0005-0000-0000-000046010000}"/>
    <cellStyle name="40% - Accent1 5 5" xfId="670" xr:uid="{00000000-0005-0000-0000-000047010000}"/>
    <cellStyle name="40% - Accent1 6" xfId="377" xr:uid="{00000000-0005-0000-0000-000048010000}"/>
    <cellStyle name="40% - Accent1 6 2" xfId="988" xr:uid="{00000000-0005-0000-0000-000049010000}"/>
    <cellStyle name="40% - Accent1 6 3" xfId="867" xr:uid="{00000000-0005-0000-0000-00004A010000}"/>
    <cellStyle name="40% - Accent1 6 4" xfId="684" xr:uid="{00000000-0005-0000-0000-00004B010000}"/>
    <cellStyle name="40% - Accent1 7" xfId="583" xr:uid="{00000000-0005-0000-0000-00004C010000}"/>
    <cellStyle name="40% - Accent1 7 2" xfId="758" xr:uid="{00000000-0005-0000-0000-00004D010000}"/>
    <cellStyle name="40% - Accent1 7 3" xfId="1218" xr:uid="{04474FC6-F759-4D8A-B3D5-C2DC80F32E97}"/>
    <cellStyle name="40% - Accent1 8" xfId="796" xr:uid="{00000000-0005-0000-0000-00004E010000}"/>
    <cellStyle name="40% - Accent1 8 2" xfId="990" xr:uid="{00000000-0005-0000-0000-00004F010000}"/>
    <cellStyle name="40% - Accent1 8 3" xfId="989" xr:uid="{00000000-0005-0000-0000-000050010000}"/>
    <cellStyle name="40% - Accent1 9" xfId="991" xr:uid="{00000000-0005-0000-0000-000051010000}"/>
    <cellStyle name="40% - Accent2" xfId="92" builtinId="35" customBuiltin="1"/>
    <cellStyle name="40% - Accent2 10" xfId="1054" xr:uid="{00000000-0005-0000-0000-000053010000}"/>
    <cellStyle name="40% - Accent2 11" xfId="613" xr:uid="{00000000-0005-0000-0000-000054010000}"/>
    <cellStyle name="40% - Accent2 12" xfId="599" xr:uid="{00000000-0005-0000-0000-000055010000}"/>
    <cellStyle name="40% - Accent2 2" xfId="180" xr:uid="{00000000-0005-0000-0000-000056010000}"/>
    <cellStyle name="40% - Accent2 2 2" xfId="278" xr:uid="{00000000-0005-0000-0000-000057010000}"/>
    <cellStyle name="40% - Accent2 2 2 2" xfId="350" xr:uid="{00000000-0005-0000-0000-000058010000}"/>
    <cellStyle name="40% - Accent2 2 2 2 2" xfId="553" xr:uid="{00000000-0005-0000-0000-000059010000}"/>
    <cellStyle name="40% - Accent2 2 2 2 2 2" xfId="1189" xr:uid="{DBEEF940-4EE0-44A5-98A2-3A17737C56CE}"/>
    <cellStyle name="40% - Accent2 2 2 2 3" xfId="884" xr:uid="{00000000-0005-0000-0000-00005A010000}"/>
    <cellStyle name="40% - Accent2 2 2 3" xfId="481" xr:uid="{00000000-0005-0000-0000-00005B010000}"/>
    <cellStyle name="40% - Accent2 2 2 3 2" xfId="1130" xr:uid="{1AC0A82B-4FD0-4CB0-B339-5AD636F4D65A}"/>
    <cellStyle name="40% - Accent2 2 2 4" xfId="701" xr:uid="{00000000-0005-0000-0000-00005C010000}"/>
    <cellStyle name="40% - Accent2 2 3" xfId="307" xr:uid="{00000000-0005-0000-0000-00005D010000}"/>
    <cellStyle name="40% - Accent2 2 3 2" xfId="510" xr:uid="{00000000-0005-0000-0000-00005E010000}"/>
    <cellStyle name="40% - Accent2 2 3 2 2" xfId="1159" xr:uid="{0CE8FA97-CC2C-4CAF-BA8C-8C25708E7091}"/>
    <cellStyle name="40% - Accent2 2 3 3" xfId="992" xr:uid="{00000000-0005-0000-0000-00005F010000}"/>
    <cellStyle name="40% - Accent2 2 4" xfId="438" xr:uid="{00000000-0005-0000-0000-000060010000}"/>
    <cellStyle name="40% - Accent2 2 4 2" xfId="813" xr:uid="{00000000-0005-0000-0000-000061010000}"/>
    <cellStyle name="40% - Accent2 2 5" xfId="630" xr:uid="{00000000-0005-0000-0000-000062010000}"/>
    <cellStyle name="40% - Accent2 3" xfId="252" xr:uid="{00000000-0005-0000-0000-000063010000}"/>
    <cellStyle name="40% - Accent2 3 2" xfId="715" xr:uid="{00000000-0005-0000-0000-000064010000}"/>
    <cellStyle name="40% - Accent2 3 2 2" xfId="898" xr:uid="{00000000-0005-0000-0000-000065010000}"/>
    <cellStyle name="40% - Accent2 3 3" xfId="993" xr:uid="{00000000-0005-0000-0000-000066010000}"/>
    <cellStyle name="40% - Accent2 3 4" xfId="827" xr:uid="{00000000-0005-0000-0000-000067010000}"/>
    <cellStyle name="40% - Accent2 3 5" xfId="644" xr:uid="{00000000-0005-0000-0000-000068010000}"/>
    <cellStyle name="40% - Accent2 4" xfId="219" xr:uid="{00000000-0005-0000-0000-000069010000}"/>
    <cellStyle name="40% - Accent2 4 2" xfId="333" xr:uid="{00000000-0005-0000-0000-00006A010000}"/>
    <cellStyle name="40% - Accent2 4 2 2" xfId="536" xr:uid="{00000000-0005-0000-0000-00006B010000}"/>
    <cellStyle name="40% - Accent2 4 2 2 2" xfId="912" xr:uid="{00000000-0005-0000-0000-00006C010000}"/>
    <cellStyle name="40% - Accent2 4 2 3" xfId="729" xr:uid="{00000000-0005-0000-0000-00006D010000}"/>
    <cellStyle name="40% - Accent2 4 3" xfId="464" xr:uid="{00000000-0005-0000-0000-00006E010000}"/>
    <cellStyle name="40% - Accent2 4 3 2" xfId="994" xr:uid="{00000000-0005-0000-0000-00006F010000}"/>
    <cellStyle name="40% - Accent2 4 4" xfId="841" xr:uid="{00000000-0005-0000-0000-000070010000}"/>
    <cellStyle name="40% - Accent2 4 5" xfId="658" xr:uid="{00000000-0005-0000-0000-000071010000}"/>
    <cellStyle name="40% - Accent2 5" xfId="412" xr:uid="{00000000-0005-0000-0000-000072010000}"/>
    <cellStyle name="40% - Accent2 5 2" xfId="743" xr:uid="{00000000-0005-0000-0000-000073010000}"/>
    <cellStyle name="40% - Accent2 5 2 2" xfId="926" xr:uid="{00000000-0005-0000-0000-000074010000}"/>
    <cellStyle name="40% - Accent2 5 3" xfId="995" xr:uid="{00000000-0005-0000-0000-000075010000}"/>
    <cellStyle name="40% - Accent2 5 4" xfId="855" xr:uid="{00000000-0005-0000-0000-000076010000}"/>
    <cellStyle name="40% - Accent2 5 5" xfId="672" xr:uid="{00000000-0005-0000-0000-000077010000}"/>
    <cellStyle name="40% - Accent2 6" xfId="379" xr:uid="{00000000-0005-0000-0000-000078010000}"/>
    <cellStyle name="40% - Accent2 6 2" xfId="996" xr:uid="{00000000-0005-0000-0000-000079010000}"/>
    <cellStyle name="40% - Accent2 6 3" xfId="869" xr:uid="{00000000-0005-0000-0000-00007A010000}"/>
    <cellStyle name="40% - Accent2 6 4" xfId="686" xr:uid="{00000000-0005-0000-0000-00007B010000}"/>
    <cellStyle name="40% - Accent2 7" xfId="585" xr:uid="{00000000-0005-0000-0000-00007C010000}"/>
    <cellStyle name="40% - Accent2 7 2" xfId="759" xr:uid="{00000000-0005-0000-0000-00007D010000}"/>
    <cellStyle name="40% - Accent2 7 3" xfId="1220" xr:uid="{34C4A8D7-8AC8-4110-B14D-D37421F9E423}"/>
    <cellStyle name="40% - Accent2 8" xfId="798" xr:uid="{00000000-0005-0000-0000-00007E010000}"/>
    <cellStyle name="40% - Accent2 8 2" xfId="998" xr:uid="{00000000-0005-0000-0000-00007F010000}"/>
    <cellStyle name="40% - Accent2 8 3" xfId="997" xr:uid="{00000000-0005-0000-0000-000080010000}"/>
    <cellStyle name="40% - Accent2 9" xfId="999" xr:uid="{00000000-0005-0000-0000-000081010000}"/>
    <cellStyle name="40% - Accent3" xfId="96" builtinId="39" customBuiltin="1"/>
    <cellStyle name="40% - Accent3 10" xfId="1056" xr:uid="{00000000-0005-0000-0000-000083010000}"/>
    <cellStyle name="40% - Accent3 11" xfId="615" xr:uid="{00000000-0005-0000-0000-000084010000}"/>
    <cellStyle name="40% - Accent3 12" xfId="601" xr:uid="{00000000-0005-0000-0000-000085010000}"/>
    <cellStyle name="40% - Accent3 2" xfId="184" xr:uid="{00000000-0005-0000-0000-000086010000}"/>
    <cellStyle name="40% - Accent3 2 2" xfId="280" xr:uid="{00000000-0005-0000-0000-000087010000}"/>
    <cellStyle name="40% - Accent3 2 2 2" xfId="352" xr:uid="{00000000-0005-0000-0000-000088010000}"/>
    <cellStyle name="40% - Accent3 2 2 2 2" xfId="555" xr:uid="{00000000-0005-0000-0000-000089010000}"/>
    <cellStyle name="40% - Accent3 2 2 2 2 2" xfId="1191" xr:uid="{76DC266F-AC03-414F-ABF9-C71F212CE6E8}"/>
    <cellStyle name="40% - Accent3 2 2 2 3" xfId="886" xr:uid="{00000000-0005-0000-0000-00008A010000}"/>
    <cellStyle name="40% - Accent3 2 2 3" xfId="483" xr:uid="{00000000-0005-0000-0000-00008B010000}"/>
    <cellStyle name="40% - Accent3 2 2 3 2" xfId="1132" xr:uid="{B18D3E09-E9BC-490D-B5BE-F14727EEBA08}"/>
    <cellStyle name="40% - Accent3 2 2 4" xfId="703" xr:uid="{00000000-0005-0000-0000-00008C010000}"/>
    <cellStyle name="40% - Accent3 2 3" xfId="309" xr:uid="{00000000-0005-0000-0000-00008D010000}"/>
    <cellStyle name="40% - Accent3 2 3 2" xfId="512" xr:uid="{00000000-0005-0000-0000-00008E010000}"/>
    <cellStyle name="40% - Accent3 2 3 2 2" xfId="1161" xr:uid="{32C79645-329B-46FD-ABDE-EBF856DDE052}"/>
    <cellStyle name="40% - Accent3 2 3 3" xfId="1000" xr:uid="{00000000-0005-0000-0000-00008F010000}"/>
    <cellStyle name="40% - Accent3 2 4" xfId="440" xr:uid="{00000000-0005-0000-0000-000090010000}"/>
    <cellStyle name="40% - Accent3 2 4 2" xfId="815" xr:uid="{00000000-0005-0000-0000-000091010000}"/>
    <cellStyle name="40% - Accent3 2 5" xfId="632" xr:uid="{00000000-0005-0000-0000-000092010000}"/>
    <cellStyle name="40% - Accent3 3" xfId="256" xr:uid="{00000000-0005-0000-0000-000093010000}"/>
    <cellStyle name="40% - Accent3 3 2" xfId="717" xr:uid="{00000000-0005-0000-0000-000094010000}"/>
    <cellStyle name="40% - Accent3 3 2 2" xfId="900" xr:uid="{00000000-0005-0000-0000-000095010000}"/>
    <cellStyle name="40% - Accent3 3 3" xfId="1001" xr:uid="{00000000-0005-0000-0000-000096010000}"/>
    <cellStyle name="40% - Accent3 3 4" xfId="829" xr:uid="{00000000-0005-0000-0000-000097010000}"/>
    <cellStyle name="40% - Accent3 3 5" xfId="646" xr:uid="{00000000-0005-0000-0000-000098010000}"/>
    <cellStyle name="40% - Accent3 4" xfId="221" xr:uid="{00000000-0005-0000-0000-000099010000}"/>
    <cellStyle name="40% - Accent3 4 2" xfId="335" xr:uid="{00000000-0005-0000-0000-00009A010000}"/>
    <cellStyle name="40% - Accent3 4 2 2" xfId="538" xr:uid="{00000000-0005-0000-0000-00009B010000}"/>
    <cellStyle name="40% - Accent3 4 2 2 2" xfId="914" xr:uid="{00000000-0005-0000-0000-00009C010000}"/>
    <cellStyle name="40% - Accent3 4 2 3" xfId="731" xr:uid="{00000000-0005-0000-0000-00009D010000}"/>
    <cellStyle name="40% - Accent3 4 3" xfId="466" xr:uid="{00000000-0005-0000-0000-00009E010000}"/>
    <cellStyle name="40% - Accent3 4 3 2" xfId="1002" xr:uid="{00000000-0005-0000-0000-00009F010000}"/>
    <cellStyle name="40% - Accent3 4 4" xfId="843" xr:uid="{00000000-0005-0000-0000-0000A0010000}"/>
    <cellStyle name="40% - Accent3 4 5" xfId="660" xr:uid="{00000000-0005-0000-0000-0000A1010000}"/>
    <cellStyle name="40% - Accent3 5" xfId="416" xr:uid="{00000000-0005-0000-0000-0000A2010000}"/>
    <cellStyle name="40% - Accent3 5 2" xfId="745" xr:uid="{00000000-0005-0000-0000-0000A3010000}"/>
    <cellStyle name="40% - Accent3 5 2 2" xfId="928" xr:uid="{00000000-0005-0000-0000-0000A4010000}"/>
    <cellStyle name="40% - Accent3 5 3" xfId="1003" xr:uid="{00000000-0005-0000-0000-0000A5010000}"/>
    <cellStyle name="40% - Accent3 5 4" xfId="857" xr:uid="{00000000-0005-0000-0000-0000A6010000}"/>
    <cellStyle name="40% - Accent3 5 5" xfId="674" xr:uid="{00000000-0005-0000-0000-0000A7010000}"/>
    <cellStyle name="40% - Accent3 6" xfId="381" xr:uid="{00000000-0005-0000-0000-0000A8010000}"/>
    <cellStyle name="40% - Accent3 6 2" xfId="1004" xr:uid="{00000000-0005-0000-0000-0000A9010000}"/>
    <cellStyle name="40% - Accent3 6 3" xfId="871" xr:uid="{00000000-0005-0000-0000-0000AA010000}"/>
    <cellStyle name="40% - Accent3 6 4" xfId="688" xr:uid="{00000000-0005-0000-0000-0000AB010000}"/>
    <cellStyle name="40% - Accent3 7" xfId="587" xr:uid="{00000000-0005-0000-0000-0000AC010000}"/>
    <cellStyle name="40% - Accent3 7 2" xfId="760" xr:uid="{00000000-0005-0000-0000-0000AD010000}"/>
    <cellStyle name="40% - Accent3 7 3" xfId="1222" xr:uid="{DE8666F5-8441-4D06-8FE0-48EB9463F42A}"/>
    <cellStyle name="40% - Accent3 8" xfId="800" xr:uid="{00000000-0005-0000-0000-0000AE010000}"/>
    <cellStyle name="40% - Accent3 8 2" xfId="1006" xr:uid="{00000000-0005-0000-0000-0000AF010000}"/>
    <cellStyle name="40% - Accent3 8 3" xfId="1005" xr:uid="{00000000-0005-0000-0000-0000B0010000}"/>
    <cellStyle name="40% - Accent3 9" xfId="1007" xr:uid="{00000000-0005-0000-0000-0000B1010000}"/>
    <cellStyle name="40% - Accent4" xfId="100" builtinId="43" customBuiltin="1"/>
    <cellStyle name="40% - Accent4 10" xfId="1058" xr:uid="{00000000-0005-0000-0000-0000B3010000}"/>
    <cellStyle name="40% - Accent4 11" xfId="617" xr:uid="{00000000-0005-0000-0000-0000B4010000}"/>
    <cellStyle name="40% - Accent4 12" xfId="603" xr:uid="{00000000-0005-0000-0000-0000B5010000}"/>
    <cellStyle name="40% - Accent4 2" xfId="188" xr:uid="{00000000-0005-0000-0000-0000B6010000}"/>
    <cellStyle name="40% - Accent4 2 2" xfId="282" xr:uid="{00000000-0005-0000-0000-0000B7010000}"/>
    <cellStyle name="40% - Accent4 2 2 2" xfId="354" xr:uid="{00000000-0005-0000-0000-0000B8010000}"/>
    <cellStyle name="40% - Accent4 2 2 2 2" xfId="557" xr:uid="{00000000-0005-0000-0000-0000B9010000}"/>
    <cellStyle name="40% - Accent4 2 2 2 2 2" xfId="1193" xr:uid="{35A57F79-C06D-498A-8FBD-21EA7511773D}"/>
    <cellStyle name="40% - Accent4 2 2 2 3" xfId="888" xr:uid="{00000000-0005-0000-0000-0000BA010000}"/>
    <cellStyle name="40% - Accent4 2 2 3" xfId="485" xr:uid="{00000000-0005-0000-0000-0000BB010000}"/>
    <cellStyle name="40% - Accent4 2 2 3 2" xfId="1134" xr:uid="{F3025FAF-A1F3-4E51-8E47-DD0B8EE962BD}"/>
    <cellStyle name="40% - Accent4 2 2 4" xfId="705" xr:uid="{00000000-0005-0000-0000-0000BC010000}"/>
    <cellStyle name="40% - Accent4 2 3" xfId="311" xr:uid="{00000000-0005-0000-0000-0000BD010000}"/>
    <cellStyle name="40% - Accent4 2 3 2" xfId="514" xr:uid="{00000000-0005-0000-0000-0000BE010000}"/>
    <cellStyle name="40% - Accent4 2 3 2 2" xfId="1163" xr:uid="{D0DAD45F-FA88-4F47-8904-14B93BF5D85A}"/>
    <cellStyle name="40% - Accent4 2 3 3" xfId="1008" xr:uid="{00000000-0005-0000-0000-0000BF010000}"/>
    <cellStyle name="40% - Accent4 2 4" xfId="442" xr:uid="{00000000-0005-0000-0000-0000C0010000}"/>
    <cellStyle name="40% - Accent4 2 4 2" xfId="817" xr:uid="{00000000-0005-0000-0000-0000C1010000}"/>
    <cellStyle name="40% - Accent4 2 5" xfId="634" xr:uid="{00000000-0005-0000-0000-0000C2010000}"/>
    <cellStyle name="40% - Accent4 3" xfId="260" xr:uid="{00000000-0005-0000-0000-0000C3010000}"/>
    <cellStyle name="40% - Accent4 3 2" xfId="719" xr:uid="{00000000-0005-0000-0000-0000C4010000}"/>
    <cellStyle name="40% - Accent4 3 2 2" xfId="902" xr:uid="{00000000-0005-0000-0000-0000C5010000}"/>
    <cellStyle name="40% - Accent4 3 3" xfId="1009" xr:uid="{00000000-0005-0000-0000-0000C6010000}"/>
    <cellStyle name="40% - Accent4 3 4" xfId="831" xr:uid="{00000000-0005-0000-0000-0000C7010000}"/>
    <cellStyle name="40% - Accent4 3 5" xfId="648" xr:uid="{00000000-0005-0000-0000-0000C8010000}"/>
    <cellStyle name="40% - Accent4 4" xfId="223" xr:uid="{00000000-0005-0000-0000-0000C9010000}"/>
    <cellStyle name="40% - Accent4 4 2" xfId="337" xr:uid="{00000000-0005-0000-0000-0000CA010000}"/>
    <cellStyle name="40% - Accent4 4 2 2" xfId="540" xr:uid="{00000000-0005-0000-0000-0000CB010000}"/>
    <cellStyle name="40% - Accent4 4 2 2 2" xfId="916" xr:uid="{00000000-0005-0000-0000-0000CC010000}"/>
    <cellStyle name="40% - Accent4 4 2 3" xfId="733" xr:uid="{00000000-0005-0000-0000-0000CD010000}"/>
    <cellStyle name="40% - Accent4 4 3" xfId="468" xr:uid="{00000000-0005-0000-0000-0000CE010000}"/>
    <cellStyle name="40% - Accent4 4 3 2" xfId="1010" xr:uid="{00000000-0005-0000-0000-0000CF010000}"/>
    <cellStyle name="40% - Accent4 4 4" xfId="845" xr:uid="{00000000-0005-0000-0000-0000D0010000}"/>
    <cellStyle name="40% - Accent4 4 5" xfId="662" xr:uid="{00000000-0005-0000-0000-0000D1010000}"/>
    <cellStyle name="40% - Accent4 5" xfId="420" xr:uid="{00000000-0005-0000-0000-0000D2010000}"/>
    <cellStyle name="40% - Accent4 5 2" xfId="747" xr:uid="{00000000-0005-0000-0000-0000D3010000}"/>
    <cellStyle name="40% - Accent4 5 2 2" xfId="930" xr:uid="{00000000-0005-0000-0000-0000D4010000}"/>
    <cellStyle name="40% - Accent4 5 3" xfId="1011" xr:uid="{00000000-0005-0000-0000-0000D5010000}"/>
    <cellStyle name="40% - Accent4 5 4" xfId="859" xr:uid="{00000000-0005-0000-0000-0000D6010000}"/>
    <cellStyle name="40% - Accent4 5 5" xfId="676" xr:uid="{00000000-0005-0000-0000-0000D7010000}"/>
    <cellStyle name="40% - Accent4 6" xfId="383" xr:uid="{00000000-0005-0000-0000-0000D8010000}"/>
    <cellStyle name="40% - Accent4 6 2" xfId="1012" xr:uid="{00000000-0005-0000-0000-0000D9010000}"/>
    <cellStyle name="40% - Accent4 6 3" xfId="873" xr:uid="{00000000-0005-0000-0000-0000DA010000}"/>
    <cellStyle name="40% - Accent4 6 4" xfId="690" xr:uid="{00000000-0005-0000-0000-0000DB010000}"/>
    <cellStyle name="40% - Accent4 7" xfId="589" xr:uid="{00000000-0005-0000-0000-0000DC010000}"/>
    <cellStyle name="40% - Accent4 7 2" xfId="761" xr:uid="{00000000-0005-0000-0000-0000DD010000}"/>
    <cellStyle name="40% - Accent4 7 3" xfId="1224" xr:uid="{29726A56-0363-49DC-B4CB-13ECEAAA95AE}"/>
    <cellStyle name="40% - Accent4 8" xfId="802" xr:uid="{00000000-0005-0000-0000-0000DE010000}"/>
    <cellStyle name="40% - Accent4 8 2" xfId="1014" xr:uid="{00000000-0005-0000-0000-0000DF010000}"/>
    <cellStyle name="40% - Accent4 8 3" xfId="1013" xr:uid="{00000000-0005-0000-0000-0000E0010000}"/>
    <cellStyle name="40% - Accent4 9" xfId="1015" xr:uid="{00000000-0005-0000-0000-0000E1010000}"/>
    <cellStyle name="40% - Accent5" xfId="104" builtinId="47" customBuiltin="1"/>
    <cellStyle name="40% - Accent5 10" xfId="1060" xr:uid="{00000000-0005-0000-0000-0000E3010000}"/>
    <cellStyle name="40% - Accent5 11" xfId="619" xr:uid="{00000000-0005-0000-0000-0000E4010000}"/>
    <cellStyle name="40% - Accent5 12" xfId="605" xr:uid="{00000000-0005-0000-0000-0000E5010000}"/>
    <cellStyle name="40% - Accent5 2" xfId="192" xr:uid="{00000000-0005-0000-0000-0000E6010000}"/>
    <cellStyle name="40% - Accent5 2 2" xfId="284" xr:uid="{00000000-0005-0000-0000-0000E7010000}"/>
    <cellStyle name="40% - Accent5 2 2 2" xfId="356" xr:uid="{00000000-0005-0000-0000-0000E8010000}"/>
    <cellStyle name="40% - Accent5 2 2 2 2" xfId="559" xr:uid="{00000000-0005-0000-0000-0000E9010000}"/>
    <cellStyle name="40% - Accent5 2 2 2 2 2" xfId="1195" xr:uid="{9FFACB16-F36D-4EEA-B4FB-6B971A7056E6}"/>
    <cellStyle name="40% - Accent5 2 2 2 3" xfId="890" xr:uid="{00000000-0005-0000-0000-0000EA010000}"/>
    <cellStyle name="40% - Accent5 2 2 3" xfId="487" xr:uid="{00000000-0005-0000-0000-0000EB010000}"/>
    <cellStyle name="40% - Accent5 2 2 3 2" xfId="1136" xr:uid="{57ED7297-A24C-4A00-82E8-C8950B7775D9}"/>
    <cellStyle name="40% - Accent5 2 2 4" xfId="707" xr:uid="{00000000-0005-0000-0000-0000EC010000}"/>
    <cellStyle name="40% - Accent5 2 3" xfId="313" xr:uid="{00000000-0005-0000-0000-0000ED010000}"/>
    <cellStyle name="40% - Accent5 2 3 2" xfId="516" xr:uid="{00000000-0005-0000-0000-0000EE010000}"/>
    <cellStyle name="40% - Accent5 2 3 2 2" xfId="1165" xr:uid="{901401DD-577C-4E0B-9F4C-B0B5E19E94D0}"/>
    <cellStyle name="40% - Accent5 2 3 3" xfId="1016" xr:uid="{00000000-0005-0000-0000-0000EF010000}"/>
    <cellStyle name="40% - Accent5 2 4" xfId="444" xr:uid="{00000000-0005-0000-0000-0000F0010000}"/>
    <cellStyle name="40% - Accent5 2 4 2" xfId="819" xr:uid="{00000000-0005-0000-0000-0000F1010000}"/>
    <cellStyle name="40% - Accent5 2 5" xfId="636" xr:uid="{00000000-0005-0000-0000-0000F2010000}"/>
    <cellStyle name="40% - Accent5 3" xfId="264" xr:uid="{00000000-0005-0000-0000-0000F3010000}"/>
    <cellStyle name="40% - Accent5 3 2" xfId="721" xr:uid="{00000000-0005-0000-0000-0000F4010000}"/>
    <cellStyle name="40% - Accent5 3 2 2" xfId="904" xr:uid="{00000000-0005-0000-0000-0000F5010000}"/>
    <cellStyle name="40% - Accent5 3 3" xfId="1017" xr:uid="{00000000-0005-0000-0000-0000F6010000}"/>
    <cellStyle name="40% - Accent5 3 4" xfId="833" xr:uid="{00000000-0005-0000-0000-0000F7010000}"/>
    <cellStyle name="40% - Accent5 3 5" xfId="650" xr:uid="{00000000-0005-0000-0000-0000F8010000}"/>
    <cellStyle name="40% - Accent5 4" xfId="225" xr:uid="{00000000-0005-0000-0000-0000F9010000}"/>
    <cellStyle name="40% - Accent5 4 2" xfId="339" xr:uid="{00000000-0005-0000-0000-0000FA010000}"/>
    <cellStyle name="40% - Accent5 4 2 2" xfId="542" xr:uid="{00000000-0005-0000-0000-0000FB010000}"/>
    <cellStyle name="40% - Accent5 4 2 2 2" xfId="918" xr:uid="{00000000-0005-0000-0000-0000FC010000}"/>
    <cellStyle name="40% - Accent5 4 2 3" xfId="735" xr:uid="{00000000-0005-0000-0000-0000FD010000}"/>
    <cellStyle name="40% - Accent5 4 3" xfId="470" xr:uid="{00000000-0005-0000-0000-0000FE010000}"/>
    <cellStyle name="40% - Accent5 4 3 2" xfId="1018" xr:uid="{00000000-0005-0000-0000-0000FF010000}"/>
    <cellStyle name="40% - Accent5 4 4" xfId="847" xr:uid="{00000000-0005-0000-0000-000000020000}"/>
    <cellStyle name="40% - Accent5 4 5" xfId="664" xr:uid="{00000000-0005-0000-0000-000001020000}"/>
    <cellStyle name="40% - Accent5 5" xfId="424" xr:uid="{00000000-0005-0000-0000-000002020000}"/>
    <cellStyle name="40% - Accent5 5 2" xfId="749" xr:uid="{00000000-0005-0000-0000-000003020000}"/>
    <cellStyle name="40% - Accent5 5 2 2" xfId="932" xr:uid="{00000000-0005-0000-0000-000004020000}"/>
    <cellStyle name="40% - Accent5 5 3" xfId="1019" xr:uid="{00000000-0005-0000-0000-000005020000}"/>
    <cellStyle name="40% - Accent5 5 4" xfId="861" xr:uid="{00000000-0005-0000-0000-000006020000}"/>
    <cellStyle name="40% - Accent5 5 5" xfId="678" xr:uid="{00000000-0005-0000-0000-000007020000}"/>
    <cellStyle name="40% - Accent5 6" xfId="385" xr:uid="{00000000-0005-0000-0000-000008020000}"/>
    <cellStyle name="40% - Accent5 6 2" xfId="1020" xr:uid="{00000000-0005-0000-0000-000009020000}"/>
    <cellStyle name="40% - Accent5 6 3" xfId="875" xr:uid="{00000000-0005-0000-0000-00000A020000}"/>
    <cellStyle name="40% - Accent5 6 4" xfId="692" xr:uid="{00000000-0005-0000-0000-00000B020000}"/>
    <cellStyle name="40% - Accent5 7" xfId="591" xr:uid="{00000000-0005-0000-0000-00000C020000}"/>
    <cellStyle name="40% - Accent5 7 2" xfId="762" xr:uid="{00000000-0005-0000-0000-00000D020000}"/>
    <cellStyle name="40% - Accent5 7 3" xfId="1226" xr:uid="{888CF549-D019-497A-B06B-B5F07B6BE4E5}"/>
    <cellStyle name="40% - Accent5 8" xfId="804" xr:uid="{00000000-0005-0000-0000-00000E020000}"/>
    <cellStyle name="40% - Accent5 8 2" xfId="1022" xr:uid="{00000000-0005-0000-0000-00000F020000}"/>
    <cellStyle name="40% - Accent5 8 3" xfId="1021" xr:uid="{00000000-0005-0000-0000-000010020000}"/>
    <cellStyle name="40% - Accent5 9" xfId="1023" xr:uid="{00000000-0005-0000-0000-000011020000}"/>
    <cellStyle name="40% - Accent6" xfId="108" builtinId="51" customBuiltin="1"/>
    <cellStyle name="40% - Accent6 10" xfId="1062" xr:uid="{00000000-0005-0000-0000-000013020000}"/>
    <cellStyle name="40% - Accent6 11" xfId="621" xr:uid="{00000000-0005-0000-0000-000014020000}"/>
    <cellStyle name="40% - Accent6 12" xfId="607" xr:uid="{00000000-0005-0000-0000-000015020000}"/>
    <cellStyle name="40% - Accent6 2" xfId="196" xr:uid="{00000000-0005-0000-0000-000016020000}"/>
    <cellStyle name="40% - Accent6 2 2" xfId="286" xr:uid="{00000000-0005-0000-0000-000017020000}"/>
    <cellStyle name="40% - Accent6 2 2 2" xfId="358" xr:uid="{00000000-0005-0000-0000-000018020000}"/>
    <cellStyle name="40% - Accent6 2 2 2 2" xfId="561" xr:uid="{00000000-0005-0000-0000-000019020000}"/>
    <cellStyle name="40% - Accent6 2 2 2 2 2" xfId="1197" xr:uid="{CAF93182-4564-4158-8097-1DA9266E5AE2}"/>
    <cellStyle name="40% - Accent6 2 2 2 3" xfId="892" xr:uid="{00000000-0005-0000-0000-00001A020000}"/>
    <cellStyle name="40% - Accent6 2 2 3" xfId="489" xr:uid="{00000000-0005-0000-0000-00001B020000}"/>
    <cellStyle name="40% - Accent6 2 2 3 2" xfId="1138" xr:uid="{2C19DB69-7AA3-409B-B6B0-D2207C35A538}"/>
    <cellStyle name="40% - Accent6 2 2 4" xfId="709" xr:uid="{00000000-0005-0000-0000-00001C020000}"/>
    <cellStyle name="40% - Accent6 2 3" xfId="315" xr:uid="{00000000-0005-0000-0000-00001D020000}"/>
    <cellStyle name="40% - Accent6 2 3 2" xfId="518" xr:uid="{00000000-0005-0000-0000-00001E020000}"/>
    <cellStyle name="40% - Accent6 2 3 2 2" xfId="1167" xr:uid="{B96C3313-5DB2-437A-B8C8-762281415446}"/>
    <cellStyle name="40% - Accent6 2 3 3" xfId="1024" xr:uid="{00000000-0005-0000-0000-00001F020000}"/>
    <cellStyle name="40% - Accent6 2 4" xfId="446" xr:uid="{00000000-0005-0000-0000-000020020000}"/>
    <cellStyle name="40% - Accent6 2 4 2" xfId="821" xr:uid="{00000000-0005-0000-0000-000021020000}"/>
    <cellStyle name="40% - Accent6 2 5" xfId="638" xr:uid="{00000000-0005-0000-0000-000022020000}"/>
    <cellStyle name="40% - Accent6 3" xfId="268" xr:uid="{00000000-0005-0000-0000-000023020000}"/>
    <cellStyle name="40% - Accent6 3 2" xfId="723" xr:uid="{00000000-0005-0000-0000-000024020000}"/>
    <cellStyle name="40% - Accent6 3 2 2" xfId="906" xr:uid="{00000000-0005-0000-0000-000025020000}"/>
    <cellStyle name="40% - Accent6 3 3" xfId="1025" xr:uid="{00000000-0005-0000-0000-000026020000}"/>
    <cellStyle name="40% - Accent6 3 4" xfId="835" xr:uid="{00000000-0005-0000-0000-000027020000}"/>
    <cellStyle name="40% - Accent6 3 5" xfId="652" xr:uid="{00000000-0005-0000-0000-000028020000}"/>
    <cellStyle name="40% - Accent6 4" xfId="227" xr:uid="{00000000-0005-0000-0000-000029020000}"/>
    <cellStyle name="40% - Accent6 4 2" xfId="341" xr:uid="{00000000-0005-0000-0000-00002A020000}"/>
    <cellStyle name="40% - Accent6 4 2 2" xfId="544" xr:uid="{00000000-0005-0000-0000-00002B020000}"/>
    <cellStyle name="40% - Accent6 4 2 2 2" xfId="920" xr:uid="{00000000-0005-0000-0000-00002C020000}"/>
    <cellStyle name="40% - Accent6 4 2 3" xfId="737" xr:uid="{00000000-0005-0000-0000-00002D020000}"/>
    <cellStyle name="40% - Accent6 4 3" xfId="472" xr:uid="{00000000-0005-0000-0000-00002E020000}"/>
    <cellStyle name="40% - Accent6 4 3 2" xfId="1026" xr:uid="{00000000-0005-0000-0000-00002F020000}"/>
    <cellStyle name="40% - Accent6 4 4" xfId="849" xr:uid="{00000000-0005-0000-0000-000030020000}"/>
    <cellStyle name="40% - Accent6 4 5" xfId="666" xr:uid="{00000000-0005-0000-0000-000031020000}"/>
    <cellStyle name="40% - Accent6 5" xfId="428" xr:uid="{00000000-0005-0000-0000-000032020000}"/>
    <cellStyle name="40% - Accent6 5 2" xfId="751" xr:uid="{00000000-0005-0000-0000-000033020000}"/>
    <cellStyle name="40% - Accent6 5 2 2" xfId="934" xr:uid="{00000000-0005-0000-0000-000034020000}"/>
    <cellStyle name="40% - Accent6 5 3" xfId="1027" xr:uid="{00000000-0005-0000-0000-000035020000}"/>
    <cellStyle name="40% - Accent6 5 4" xfId="863" xr:uid="{00000000-0005-0000-0000-000036020000}"/>
    <cellStyle name="40% - Accent6 5 5" xfId="680" xr:uid="{00000000-0005-0000-0000-000037020000}"/>
    <cellStyle name="40% - Accent6 6" xfId="387" xr:uid="{00000000-0005-0000-0000-000038020000}"/>
    <cellStyle name="40% - Accent6 6 2" xfId="1028" xr:uid="{00000000-0005-0000-0000-000039020000}"/>
    <cellStyle name="40% - Accent6 6 3" xfId="877" xr:uid="{00000000-0005-0000-0000-00003A020000}"/>
    <cellStyle name="40% - Accent6 6 4" xfId="694" xr:uid="{00000000-0005-0000-0000-00003B020000}"/>
    <cellStyle name="40% - Accent6 7" xfId="593" xr:uid="{00000000-0005-0000-0000-00003C020000}"/>
    <cellStyle name="40% - Accent6 7 2" xfId="763" xr:uid="{00000000-0005-0000-0000-00003D020000}"/>
    <cellStyle name="40% - Accent6 7 3" xfId="1228" xr:uid="{A146FB5B-042C-4D45-862F-07F99C3F63BA}"/>
    <cellStyle name="40% - Accent6 8" xfId="806" xr:uid="{00000000-0005-0000-0000-00003E020000}"/>
    <cellStyle name="40% - Accent6 8 2" xfId="1030" xr:uid="{00000000-0005-0000-0000-00003F020000}"/>
    <cellStyle name="40% - Accent6 8 3" xfId="1029" xr:uid="{00000000-0005-0000-0000-000040020000}"/>
    <cellStyle name="40% - Accent6 9" xfId="1031" xr:uid="{00000000-0005-0000-0000-000041020000}"/>
    <cellStyle name="60% - Accent1" xfId="89" builtinId="32" customBuiltin="1"/>
    <cellStyle name="60% - Accent1 2" xfId="177" xr:uid="{00000000-0005-0000-0000-000043020000}"/>
    <cellStyle name="60% - Accent1 3" xfId="249" xr:uid="{00000000-0005-0000-0000-000044020000}"/>
    <cellStyle name="60% - Accent1 3 2" xfId="764" xr:uid="{00000000-0005-0000-0000-000045020000}"/>
    <cellStyle name="60% - Accent1 4" xfId="409" xr:uid="{00000000-0005-0000-0000-000046020000}"/>
    <cellStyle name="60% - Accent2" xfId="93" builtinId="36" customBuiltin="1"/>
    <cellStyle name="60% - Accent2 2" xfId="181" xr:uid="{00000000-0005-0000-0000-000048020000}"/>
    <cellStyle name="60% - Accent2 3" xfId="253" xr:uid="{00000000-0005-0000-0000-000049020000}"/>
    <cellStyle name="60% - Accent2 3 2" xfId="765" xr:uid="{00000000-0005-0000-0000-00004A020000}"/>
    <cellStyle name="60% - Accent2 4" xfId="413" xr:uid="{00000000-0005-0000-0000-00004B020000}"/>
    <cellStyle name="60% - Accent3" xfId="97" builtinId="40" customBuiltin="1"/>
    <cellStyle name="60% - Accent3 2" xfId="185" xr:uid="{00000000-0005-0000-0000-00004D020000}"/>
    <cellStyle name="60% - Accent3 3" xfId="257" xr:uid="{00000000-0005-0000-0000-00004E020000}"/>
    <cellStyle name="60% - Accent3 3 2" xfId="766" xr:uid="{00000000-0005-0000-0000-00004F020000}"/>
    <cellStyle name="60% - Accent3 4" xfId="417" xr:uid="{00000000-0005-0000-0000-000050020000}"/>
    <cellStyle name="60% - Accent4" xfId="101" builtinId="44" customBuiltin="1"/>
    <cellStyle name="60% - Accent4 2" xfId="189" xr:uid="{00000000-0005-0000-0000-000052020000}"/>
    <cellStyle name="60% - Accent4 3" xfId="261" xr:uid="{00000000-0005-0000-0000-000053020000}"/>
    <cellStyle name="60% - Accent4 3 2" xfId="767" xr:uid="{00000000-0005-0000-0000-000054020000}"/>
    <cellStyle name="60% - Accent4 4" xfId="421" xr:uid="{00000000-0005-0000-0000-000055020000}"/>
    <cellStyle name="60% - Accent5" xfId="105" builtinId="48" customBuiltin="1"/>
    <cellStyle name="60% - Accent5 2" xfId="193" xr:uid="{00000000-0005-0000-0000-000057020000}"/>
    <cellStyle name="60% - Accent5 3" xfId="265" xr:uid="{00000000-0005-0000-0000-000058020000}"/>
    <cellStyle name="60% - Accent5 3 2" xfId="768" xr:uid="{00000000-0005-0000-0000-000059020000}"/>
    <cellStyle name="60% - Accent5 4" xfId="425" xr:uid="{00000000-0005-0000-0000-00005A020000}"/>
    <cellStyle name="60% - Accent6" xfId="109" builtinId="52" customBuiltin="1"/>
    <cellStyle name="60% - Accent6 2" xfId="197" xr:uid="{00000000-0005-0000-0000-00005C020000}"/>
    <cellStyle name="60% - Accent6 3" xfId="269" xr:uid="{00000000-0005-0000-0000-00005D020000}"/>
    <cellStyle name="60% - Accent6 3 2" xfId="769" xr:uid="{00000000-0005-0000-0000-00005E020000}"/>
    <cellStyle name="60% - Accent6 4" xfId="429" xr:uid="{00000000-0005-0000-0000-00005F020000}"/>
    <cellStyle name="Accent1" xfId="86" builtinId="29" customBuiltin="1"/>
    <cellStyle name="Accent1 2" xfId="174" xr:uid="{00000000-0005-0000-0000-000061020000}"/>
    <cellStyle name="Accent1 3" xfId="246" xr:uid="{00000000-0005-0000-0000-000062020000}"/>
    <cellStyle name="Accent1 3 2" xfId="770" xr:uid="{00000000-0005-0000-0000-000063020000}"/>
    <cellStyle name="Accent1 4" xfId="406" xr:uid="{00000000-0005-0000-0000-000064020000}"/>
    <cellStyle name="Accent2" xfId="90" builtinId="33" customBuiltin="1"/>
    <cellStyle name="Accent2 2" xfId="178" xr:uid="{00000000-0005-0000-0000-000066020000}"/>
    <cellStyle name="Accent2 3" xfId="250" xr:uid="{00000000-0005-0000-0000-000067020000}"/>
    <cellStyle name="Accent2 3 2" xfId="771" xr:uid="{00000000-0005-0000-0000-000068020000}"/>
    <cellStyle name="Accent2 4" xfId="410" xr:uid="{00000000-0005-0000-0000-000069020000}"/>
    <cellStyle name="Accent3" xfId="94" builtinId="37" customBuiltin="1"/>
    <cellStyle name="Accent3 2" xfId="182" xr:uid="{00000000-0005-0000-0000-00006B020000}"/>
    <cellStyle name="Accent3 3" xfId="254" xr:uid="{00000000-0005-0000-0000-00006C020000}"/>
    <cellStyle name="Accent3 3 2" xfId="772" xr:uid="{00000000-0005-0000-0000-00006D020000}"/>
    <cellStyle name="Accent3 4" xfId="414" xr:uid="{00000000-0005-0000-0000-00006E020000}"/>
    <cellStyle name="Accent4" xfId="98" builtinId="41" customBuiltin="1"/>
    <cellStyle name="Accent4 2" xfId="186" xr:uid="{00000000-0005-0000-0000-000070020000}"/>
    <cellStyle name="Accent4 3" xfId="258" xr:uid="{00000000-0005-0000-0000-000071020000}"/>
    <cellStyle name="Accent4 3 2" xfId="773" xr:uid="{00000000-0005-0000-0000-000072020000}"/>
    <cellStyle name="Accent4 4" xfId="418" xr:uid="{00000000-0005-0000-0000-000073020000}"/>
    <cellStyle name="Accent5" xfId="102" builtinId="45" customBuiltin="1"/>
    <cellStyle name="Accent5 2" xfId="190" xr:uid="{00000000-0005-0000-0000-000075020000}"/>
    <cellStyle name="Accent5 3" xfId="262" xr:uid="{00000000-0005-0000-0000-000076020000}"/>
    <cellStyle name="Accent5 3 2" xfId="774" xr:uid="{00000000-0005-0000-0000-000077020000}"/>
    <cellStyle name="Accent5 4" xfId="422" xr:uid="{00000000-0005-0000-0000-000078020000}"/>
    <cellStyle name="Accent6" xfId="106" builtinId="49" customBuiltin="1"/>
    <cellStyle name="Accent6 2" xfId="194" xr:uid="{00000000-0005-0000-0000-00007A020000}"/>
    <cellStyle name="Accent6 3" xfId="266" xr:uid="{00000000-0005-0000-0000-00007B020000}"/>
    <cellStyle name="Accent6 3 2" xfId="775" xr:uid="{00000000-0005-0000-0000-00007C020000}"/>
    <cellStyle name="Accent6 4" xfId="426" xr:uid="{00000000-0005-0000-0000-00007D020000}"/>
    <cellStyle name="Bad" xfId="75" builtinId="27" customBuiltin="1"/>
    <cellStyle name="Bad 2" xfId="163" xr:uid="{00000000-0005-0000-0000-00007F020000}"/>
    <cellStyle name="Bad 3" xfId="235" xr:uid="{00000000-0005-0000-0000-000080020000}"/>
    <cellStyle name="Bad 3 2" xfId="776" xr:uid="{00000000-0005-0000-0000-000081020000}"/>
    <cellStyle name="Bad 4" xfId="395" xr:uid="{00000000-0005-0000-0000-000082020000}"/>
    <cellStyle name="Calculation" xfId="79" builtinId="22" customBuiltin="1"/>
    <cellStyle name="Calculation 2" xfId="167" xr:uid="{00000000-0005-0000-0000-000084020000}"/>
    <cellStyle name="Calculation 3" xfId="239" xr:uid="{00000000-0005-0000-0000-000085020000}"/>
    <cellStyle name="Calculation 3 2" xfId="777" xr:uid="{00000000-0005-0000-0000-000086020000}"/>
    <cellStyle name="Calculation 4" xfId="399" xr:uid="{00000000-0005-0000-0000-000087020000}"/>
    <cellStyle name="Check Cell" xfId="81" builtinId="23" customBuiltin="1"/>
    <cellStyle name="Check Cell 2" xfId="169" xr:uid="{00000000-0005-0000-0000-000089020000}"/>
    <cellStyle name="Check Cell 3" xfId="241" xr:uid="{00000000-0005-0000-0000-00008A020000}"/>
    <cellStyle name="Check Cell 3 2" xfId="778" xr:uid="{00000000-0005-0000-0000-00008B020000}"/>
    <cellStyle name="Check Cell 4" xfId="401" xr:uid="{00000000-0005-0000-0000-00008C020000}"/>
    <cellStyle name="Comma 2" xfId="5" xr:uid="{00000000-0005-0000-0000-00008D020000}"/>
    <cellStyle name="Comma 2 2" xfId="6" xr:uid="{00000000-0005-0000-0000-00008E020000}"/>
    <cellStyle name="Comma 2 3" xfId="7" xr:uid="{00000000-0005-0000-0000-00008F020000}"/>
    <cellStyle name="Comma 2 4" xfId="135" xr:uid="{00000000-0005-0000-0000-000090020000}"/>
    <cellStyle name="Comma 3" xfId="8" xr:uid="{00000000-0005-0000-0000-000091020000}"/>
    <cellStyle name="Comma 4" xfId="136" xr:uid="{00000000-0005-0000-0000-000092020000}"/>
    <cellStyle name="Comma 5" xfId="137" xr:uid="{00000000-0005-0000-0000-000093020000}"/>
    <cellStyle name="Comma 6" xfId="142" xr:uid="{00000000-0005-0000-0000-000094020000}"/>
    <cellStyle name="Comma 7" xfId="132" xr:uid="{00000000-0005-0000-0000-000095020000}"/>
    <cellStyle name="CommaSimple" xfId="9" xr:uid="{00000000-0005-0000-0000-000096020000}"/>
    <cellStyle name="Currency Simple" xfId="10" xr:uid="{00000000-0005-0000-0000-000097020000}"/>
    <cellStyle name="Explanatory Text" xfId="84" builtinId="53" customBuiltin="1"/>
    <cellStyle name="Explanatory Text 2" xfId="172" xr:uid="{00000000-0005-0000-0000-000099020000}"/>
    <cellStyle name="Explanatory Text 3" xfId="244" xr:uid="{00000000-0005-0000-0000-00009A020000}"/>
    <cellStyle name="Explanatory Text 3 2" xfId="779" xr:uid="{00000000-0005-0000-0000-00009B020000}"/>
    <cellStyle name="Explanatory Text 4" xfId="404" xr:uid="{00000000-0005-0000-0000-00009C020000}"/>
    <cellStyle name="Good" xfId="74" builtinId="26" customBuiltin="1"/>
    <cellStyle name="Good 2" xfId="162" xr:uid="{00000000-0005-0000-0000-00009E020000}"/>
    <cellStyle name="Good 3" xfId="234" xr:uid="{00000000-0005-0000-0000-00009F020000}"/>
    <cellStyle name="Good 3 2" xfId="780" xr:uid="{00000000-0005-0000-0000-0000A0020000}"/>
    <cellStyle name="Good 4" xfId="394" xr:uid="{00000000-0005-0000-0000-0000A1020000}"/>
    <cellStyle name="Heading 1" xfId="70" builtinId="16" customBuiltin="1"/>
    <cellStyle name="Heading 1 2" xfId="158" xr:uid="{00000000-0005-0000-0000-0000A3020000}"/>
    <cellStyle name="Heading 1 3" xfId="230" xr:uid="{00000000-0005-0000-0000-0000A4020000}"/>
    <cellStyle name="Heading 1 3 2" xfId="781" xr:uid="{00000000-0005-0000-0000-0000A5020000}"/>
    <cellStyle name="Heading 1 4" xfId="390" xr:uid="{00000000-0005-0000-0000-0000A6020000}"/>
    <cellStyle name="Heading 2" xfId="71" builtinId="17" customBuiltin="1"/>
    <cellStyle name="Heading 2 2" xfId="159" xr:uid="{00000000-0005-0000-0000-0000A8020000}"/>
    <cellStyle name="Heading 2 3" xfId="231" xr:uid="{00000000-0005-0000-0000-0000A9020000}"/>
    <cellStyle name="Heading 2 3 2" xfId="782" xr:uid="{00000000-0005-0000-0000-0000AA020000}"/>
    <cellStyle name="Heading 2 4" xfId="391" xr:uid="{00000000-0005-0000-0000-0000AB020000}"/>
    <cellStyle name="Heading 3" xfId="72" builtinId="18" customBuiltin="1"/>
    <cellStyle name="Heading 3 2" xfId="160" xr:uid="{00000000-0005-0000-0000-0000AD020000}"/>
    <cellStyle name="Heading 3 3" xfId="232" xr:uid="{00000000-0005-0000-0000-0000AE020000}"/>
    <cellStyle name="Heading 3 3 2" xfId="783" xr:uid="{00000000-0005-0000-0000-0000AF020000}"/>
    <cellStyle name="Heading 3 4" xfId="392" xr:uid="{00000000-0005-0000-0000-0000B0020000}"/>
    <cellStyle name="Heading 4" xfId="73" builtinId="19" customBuiltin="1"/>
    <cellStyle name="Heading 4 2" xfId="161" xr:uid="{00000000-0005-0000-0000-0000B2020000}"/>
    <cellStyle name="Heading 4 3" xfId="233" xr:uid="{00000000-0005-0000-0000-0000B3020000}"/>
    <cellStyle name="Heading 4 3 2" xfId="784" xr:uid="{00000000-0005-0000-0000-0000B4020000}"/>
    <cellStyle name="Heading 4 4" xfId="393" xr:uid="{00000000-0005-0000-0000-0000B5020000}"/>
    <cellStyle name="Hyperlink 2" xfId="11" xr:uid="{00000000-0005-0000-0000-0000B6020000}"/>
    <cellStyle name="Hyperlink 2 2" xfId="144" xr:uid="{00000000-0005-0000-0000-0000B7020000}"/>
    <cellStyle name="Hyperlink 3" xfId="12" xr:uid="{00000000-0005-0000-0000-0000B8020000}"/>
    <cellStyle name="Hyperlink 4" xfId="143" xr:uid="{00000000-0005-0000-0000-0000B9020000}"/>
    <cellStyle name="Hyperlink 5" xfId="609" xr:uid="{00000000-0005-0000-0000-0000BA020000}"/>
    <cellStyle name="Input" xfId="77" builtinId="20" customBuiltin="1"/>
    <cellStyle name="Input 2" xfId="165" xr:uid="{00000000-0005-0000-0000-0000BC020000}"/>
    <cellStyle name="Input 3" xfId="237" xr:uid="{00000000-0005-0000-0000-0000BD020000}"/>
    <cellStyle name="Input 3 2" xfId="785" xr:uid="{00000000-0005-0000-0000-0000BE020000}"/>
    <cellStyle name="Input 4" xfId="397" xr:uid="{00000000-0005-0000-0000-0000BF020000}"/>
    <cellStyle name="Linked Cell" xfId="80" builtinId="24" customBuiltin="1"/>
    <cellStyle name="Linked Cell 2" xfId="168" xr:uid="{00000000-0005-0000-0000-0000C1020000}"/>
    <cellStyle name="Linked Cell 3" xfId="240" xr:uid="{00000000-0005-0000-0000-0000C2020000}"/>
    <cellStyle name="Linked Cell 3 2" xfId="786" xr:uid="{00000000-0005-0000-0000-0000C3020000}"/>
    <cellStyle name="Linked Cell 4" xfId="400" xr:uid="{00000000-0005-0000-0000-0000C4020000}"/>
    <cellStyle name="Neutral" xfId="76" builtinId="28" customBuiltin="1"/>
    <cellStyle name="Neutral 2" xfId="164" xr:uid="{00000000-0005-0000-0000-0000C6020000}"/>
    <cellStyle name="Neutral 3" xfId="236" xr:uid="{00000000-0005-0000-0000-0000C7020000}"/>
    <cellStyle name="Neutral 3 2" xfId="787" xr:uid="{00000000-0005-0000-0000-0000C8020000}"/>
    <cellStyle name="Neutral 4" xfId="396" xr:uid="{00000000-0005-0000-0000-0000C9020000}"/>
    <cellStyle name="Normal" xfId="0" builtinId="0"/>
    <cellStyle name="Normal 10" xfId="64" xr:uid="{00000000-0005-0000-0000-0000CB020000}"/>
    <cellStyle name="Normal 10 2" xfId="111" xr:uid="{00000000-0005-0000-0000-0000CC020000}"/>
    <cellStyle name="Normal 10 3" xfId="129" xr:uid="{00000000-0005-0000-0000-0000CD020000}"/>
    <cellStyle name="Normal 10 3 2" xfId="211" xr:uid="{00000000-0005-0000-0000-0000CE020000}"/>
    <cellStyle name="Normal 10 3 3" xfId="156" xr:uid="{00000000-0005-0000-0000-0000CF020000}"/>
    <cellStyle name="Normal 10_Results" xfId="112" xr:uid="{00000000-0005-0000-0000-0000D0020000}"/>
    <cellStyle name="Normal 11" xfId="157" xr:uid="{00000000-0005-0000-0000-0000D1020000}"/>
    <cellStyle name="Normal 11 2" xfId="273" xr:uid="{00000000-0005-0000-0000-0000D2020000}"/>
    <cellStyle name="Normal 11 2 2" xfId="345" xr:uid="{00000000-0005-0000-0000-0000D3020000}"/>
    <cellStyle name="Normal 11 2 2 2" xfId="548" xr:uid="{00000000-0005-0000-0000-0000D4020000}"/>
    <cellStyle name="Normal 11 2 2 2 2" xfId="1184" xr:uid="{1D32B12F-CB07-4D84-8A84-D2FCADEDAB78}"/>
    <cellStyle name="Normal 11 2 2 3" xfId="879" xr:uid="{00000000-0005-0000-0000-0000D5020000}"/>
    <cellStyle name="Normal 11 2 3" xfId="476" xr:uid="{00000000-0005-0000-0000-0000D6020000}"/>
    <cellStyle name="Normal 11 2 3 2" xfId="1125" xr:uid="{5B82388D-963D-4892-9098-D3D6215BCF3D}"/>
    <cellStyle name="Normal 11 2 4" xfId="696" xr:uid="{00000000-0005-0000-0000-0000D7020000}"/>
    <cellStyle name="Normal 11 3" xfId="302" xr:uid="{00000000-0005-0000-0000-0000D8020000}"/>
    <cellStyle name="Normal 11 3 2" xfId="505" xr:uid="{00000000-0005-0000-0000-0000D9020000}"/>
    <cellStyle name="Normal 11 3 2 2" xfId="1154" xr:uid="{6DC04536-A0F3-4D21-9757-191FB4966808}"/>
    <cellStyle name="Normal 11 3 3" xfId="1032" xr:uid="{00000000-0005-0000-0000-0000DA020000}"/>
    <cellStyle name="Normal 11 4" xfId="433" xr:uid="{00000000-0005-0000-0000-0000DB020000}"/>
    <cellStyle name="Normal 11 4 2" xfId="808" xr:uid="{00000000-0005-0000-0000-0000DC020000}"/>
    <cellStyle name="Normal 11 5" xfId="625" xr:uid="{00000000-0005-0000-0000-0000DD020000}"/>
    <cellStyle name="Normal 12" xfId="198" xr:uid="{00000000-0005-0000-0000-0000DE020000}"/>
    <cellStyle name="Normal 12 2" xfId="287" xr:uid="{00000000-0005-0000-0000-0000DF020000}"/>
    <cellStyle name="Normal 12 2 2" xfId="359" xr:uid="{00000000-0005-0000-0000-0000E0020000}"/>
    <cellStyle name="Normal 12 2 2 2" xfId="562" xr:uid="{00000000-0005-0000-0000-0000E1020000}"/>
    <cellStyle name="Normal 12 2 2 2 2" xfId="1198" xr:uid="{C7548BA8-E7F9-4774-8D97-7928B60413F4}"/>
    <cellStyle name="Normal 12 2 2 3" xfId="893" xr:uid="{00000000-0005-0000-0000-0000E2020000}"/>
    <cellStyle name="Normal 12 2 3" xfId="490" xr:uid="{00000000-0005-0000-0000-0000E3020000}"/>
    <cellStyle name="Normal 12 2 3 2" xfId="1139" xr:uid="{4BBD5AFE-7138-4B5C-BA43-6EB6A2252872}"/>
    <cellStyle name="Normal 12 2 4" xfId="710" xr:uid="{00000000-0005-0000-0000-0000E4020000}"/>
    <cellStyle name="Normal 12 3" xfId="316" xr:uid="{00000000-0005-0000-0000-0000E5020000}"/>
    <cellStyle name="Normal 12 3 2" xfId="519" xr:uid="{00000000-0005-0000-0000-0000E6020000}"/>
    <cellStyle name="Normal 12 3 2 2" xfId="1168" xr:uid="{5FBDD521-3878-44DE-B748-73FA9B6F849A}"/>
    <cellStyle name="Normal 12 3 3" xfId="1033" xr:uid="{00000000-0005-0000-0000-0000E7020000}"/>
    <cellStyle name="Normal 12 4" xfId="447" xr:uid="{00000000-0005-0000-0000-0000E8020000}"/>
    <cellStyle name="Normal 12 4 2" xfId="822" xr:uid="{00000000-0005-0000-0000-0000E9020000}"/>
    <cellStyle name="Normal 12 5" xfId="639" xr:uid="{00000000-0005-0000-0000-0000EA020000}"/>
    <cellStyle name="Normal 13" xfId="199" xr:uid="{00000000-0005-0000-0000-0000EB020000}"/>
    <cellStyle name="Normal 13 2" xfId="288" xr:uid="{00000000-0005-0000-0000-0000EC020000}"/>
    <cellStyle name="Normal 13 2 2" xfId="360" xr:uid="{00000000-0005-0000-0000-0000ED020000}"/>
    <cellStyle name="Normal 13 2 2 2" xfId="563" xr:uid="{00000000-0005-0000-0000-0000EE020000}"/>
    <cellStyle name="Normal 13 2 2 2 2" xfId="1199" xr:uid="{CEBA945C-9C1F-41B5-A54B-6BEB42048327}"/>
    <cellStyle name="Normal 13 2 2 3" xfId="907" xr:uid="{00000000-0005-0000-0000-0000EF020000}"/>
    <cellStyle name="Normal 13 2 3" xfId="491" xr:uid="{00000000-0005-0000-0000-0000F0020000}"/>
    <cellStyle name="Normal 13 2 3 2" xfId="1140" xr:uid="{6BEAC9D2-3998-4D43-B6D3-DF69E1E77D13}"/>
    <cellStyle name="Normal 13 2 4" xfId="724" xr:uid="{00000000-0005-0000-0000-0000F1020000}"/>
    <cellStyle name="Normal 13 3" xfId="317" xr:uid="{00000000-0005-0000-0000-0000F2020000}"/>
    <cellStyle name="Normal 13 3 2" xfId="520" xr:uid="{00000000-0005-0000-0000-0000F3020000}"/>
    <cellStyle name="Normal 13 3 2 2" xfId="1169" xr:uid="{373225F1-52F8-4D7E-81BC-8C92F63E2764}"/>
    <cellStyle name="Normal 13 3 3" xfId="1034" xr:uid="{00000000-0005-0000-0000-0000F4020000}"/>
    <cellStyle name="Normal 13 4" xfId="448" xr:uid="{00000000-0005-0000-0000-0000F5020000}"/>
    <cellStyle name="Normal 13 4 2" xfId="836" xr:uid="{00000000-0005-0000-0000-0000F6020000}"/>
    <cellStyle name="Normal 13 5" xfId="653" xr:uid="{00000000-0005-0000-0000-0000F7020000}"/>
    <cellStyle name="Normal 14" xfId="200" xr:uid="{00000000-0005-0000-0000-0000F8020000}"/>
    <cellStyle name="Normal 14 2" xfId="289" xr:uid="{00000000-0005-0000-0000-0000F9020000}"/>
    <cellStyle name="Normal 14 2 2" xfId="361" xr:uid="{00000000-0005-0000-0000-0000FA020000}"/>
    <cellStyle name="Normal 14 2 2 2" xfId="564" xr:uid="{00000000-0005-0000-0000-0000FB020000}"/>
    <cellStyle name="Normal 14 2 2 2 2" xfId="1200" xr:uid="{19FEC89B-D48B-41A0-9915-B15E8D74D8CF}"/>
    <cellStyle name="Normal 14 2 2 3" xfId="921" xr:uid="{00000000-0005-0000-0000-0000FC020000}"/>
    <cellStyle name="Normal 14 2 3" xfId="492" xr:uid="{00000000-0005-0000-0000-0000FD020000}"/>
    <cellStyle name="Normal 14 2 3 2" xfId="1141" xr:uid="{EC6144D5-8623-4438-868C-60F9E539C1FC}"/>
    <cellStyle name="Normal 14 2 4" xfId="738" xr:uid="{00000000-0005-0000-0000-0000FE020000}"/>
    <cellStyle name="Normal 14 3" xfId="318" xr:uid="{00000000-0005-0000-0000-0000FF020000}"/>
    <cellStyle name="Normal 14 3 2" xfId="521" xr:uid="{00000000-0005-0000-0000-000000030000}"/>
    <cellStyle name="Normal 14 3 2 2" xfId="1170" xr:uid="{51DAE99D-5A89-4F92-89D2-CCD994C15F95}"/>
    <cellStyle name="Normal 14 3 3" xfId="1035" xr:uid="{00000000-0005-0000-0000-000001030000}"/>
    <cellStyle name="Normal 14 4" xfId="449" xr:uid="{00000000-0005-0000-0000-000002030000}"/>
    <cellStyle name="Normal 14 4 2" xfId="850" xr:uid="{00000000-0005-0000-0000-000003030000}"/>
    <cellStyle name="Normal 14 5" xfId="667" xr:uid="{00000000-0005-0000-0000-000004030000}"/>
    <cellStyle name="Normal 15" xfId="202" xr:uid="{00000000-0005-0000-0000-000005030000}"/>
    <cellStyle name="Normal 15 2" xfId="291" xr:uid="{00000000-0005-0000-0000-000006030000}"/>
    <cellStyle name="Normal 15 2 2" xfId="363" xr:uid="{00000000-0005-0000-0000-000007030000}"/>
    <cellStyle name="Normal 15 2 2 2" xfId="566" xr:uid="{00000000-0005-0000-0000-000008030000}"/>
    <cellStyle name="Normal 15 2 2 2 2" xfId="1202" xr:uid="{E725D5AF-3508-44CF-B052-9146A34D32CD}"/>
    <cellStyle name="Normal 15 2 2 3" xfId="1097" xr:uid="{71B3007D-EFD2-49D5-941C-724533D78890}"/>
    <cellStyle name="Normal 15 2 3" xfId="494" xr:uid="{00000000-0005-0000-0000-000009030000}"/>
    <cellStyle name="Normal 15 2 3 2" xfId="1143" xr:uid="{9D088D1C-8B43-4F53-ABE5-5CC0413F53ED}"/>
    <cellStyle name="Normal 15 2 4" xfId="1036" xr:uid="{00000000-0005-0000-0000-00000A030000}"/>
    <cellStyle name="Normal 15 3" xfId="320" xr:uid="{00000000-0005-0000-0000-00000B030000}"/>
    <cellStyle name="Normal 15 3 2" xfId="523" xr:uid="{00000000-0005-0000-0000-00000C030000}"/>
    <cellStyle name="Normal 15 3 2 2" xfId="1172" xr:uid="{B8811B15-3B31-4F58-8D45-1F8E5AF53FC1}"/>
    <cellStyle name="Normal 15 3 3" xfId="864" xr:uid="{00000000-0005-0000-0000-00000D030000}"/>
    <cellStyle name="Normal 15 4" xfId="451" xr:uid="{00000000-0005-0000-0000-00000E030000}"/>
    <cellStyle name="Normal 15 4 2" xfId="1113" xr:uid="{6002BFCA-FDBB-4AA0-AB6A-25C122830A73}"/>
    <cellStyle name="Normal 15 5" xfId="681" xr:uid="{00000000-0005-0000-0000-00000F030000}"/>
    <cellStyle name="Normal 16" xfId="204" xr:uid="{00000000-0005-0000-0000-000010030000}"/>
    <cellStyle name="Normal 16 2" xfId="293" xr:uid="{00000000-0005-0000-0000-000011030000}"/>
    <cellStyle name="Normal 16 2 2" xfId="365" xr:uid="{00000000-0005-0000-0000-000012030000}"/>
    <cellStyle name="Normal 16 2 2 2" xfId="568" xr:uid="{00000000-0005-0000-0000-000013030000}"/>
    <cellStyle name="Normal 16 2 2 2 2" xfId="1204" xr:uid="{5752D168-EC50-47A8-B655-FCBA2524E18C}"/>
    <cellStyle name="Normal 16 2 2 3" xfId="1099" xr:uid="{240AA107-0AE4-4C89-BF52-80D944B7AEF5}"/>
    <cellStyle name="Normal 16 2 3" xfId="496" xr:uid="{00000000-0005-0000-0000-000014030000}"/>
    <cellStyle name="Normal 16 2 3 2" xfId="1145" xr:uid="{952EA5AC-7137-4B67-ACAC-A1A72FC199D1}"/>
    <cellStyle name="Normal 16 2 4" xfId="1076" xr:uid="{5C1E6925-28CD-4881-BA92-A9DCCC2DBA3B}"/>
    <cellStyle name="Normal 16 3" xfId="322" xr:uid="{00000000-0005-0000-0000-000015030000}"/>
    <cellStyle name="Normal 16 3 2" xfId="525" xr:uid="{00000000-0005-0000-0000-000016030000}"/>
    <cellStyle name="Normal 16 3 2 2" xfId="1174" xr:uid="{279921AE-321A-4096-887E-542D8CEEBFE3}"/>
    <cellStyle name="Normal 16 3 3" xfId="1086" xr:uid="{3EB540F1-1790-4381-9958-3B94D561F70A}"/>
    <cellStyle name="Normal 16 4" xfId="453" xr:uid="{00000000-0005-0000-0000-000017030000}"/>
    <cellStyle name="Normal 16 4 2" xfId="1115" xr:uid="{B11C0711-4F45-4DD2-8584-77C398CD44A7}"/>
    <cellStyle name="Normal 16 5" xfId="788" xr:uid="{00000000-0005-0000-0000-000018030000}"/>
    <cellStyle name="Normal 16 6" xfId="1068" xr:uid="{45D65F3F-0319-40C4-8A28-95BD1D7A5B9D}"/>
    <cellStyle name="Normal 17" xfId="201" xr:uid="{00000000-0005-0000-0000-000019030000}"/>
    <cellStyle name="Normal 17 2" xfId="290" xr:uid="{00000000-0005-0000-0000-00001A030000}"/>
    <cellStyle name="Normal 17 2 2" xfId="362" xr:uid="{00000000-0005-0000-0000-00001B030000}"/>
    <cellStyle name="Normal 17 2 2 2" xfId="565" xr:uid="{00000000-0005-0000-0000-00001C030000}"/>
    <cellStyle name="Normal 17 2 2 2 2" xfId="1201" xr:uid="{A3C9A309-EB75-4463-8409-97F0115A83EF}"/>
    <cellStyle name="Normal 17 2 2 3" xfId="1096" xr:uid="{3B5B220D-182C-44E2-B78F-EDED44D7E948}"/>
    <cellStyle name="Normal 17 2 3" xfId="493" xr:uid="{00000000-0005-0000-0000-00001D030000}"/>
    <cellStyle name="Normal 17 2 3 2" xfId="1142" xr:uid="{2FA4500E-376A-4C64-86FC-8D7DC46CAB56}"/>
    <cellStyle name="Normal 17 2 4" xfId="1037" xr:uid="{00000000-0005-0000-0000-00001E030000}"/>
    <cellStyle name="Normal 17 3" xfId="319" xr:uid="{00000000-0005-0000-0000-00001F030000}"/>
    <cellStyle name="Normal 17 3 2" xfId="522" xr:uid="{00000000-0005-0000-0000-000020030000}"/>
    <cellStyle name="Normal 17 3 2 2" xfId="1171" xr:uid="{C91D85C1-CE48-4F0E-A606-BBAAEA50E479}"/>
    <cellStyle name="Normal 17 3 3" xfId="935" xr:uid="{00000000-0005-0000-0000-000021030000}"/>
    <cellStyle name="Normal 17 4" xfId="450" xr:uid="{00000000-0005-0000-0000-000022030000}"/>
    <cellStyle name="Normal 17 4 2" xfId="1112" xr:uid="{A37222D6-0C45-436C-829D-3ED2AC63835A}"/>
    <cellStyle name="Normal 17 5" xfId="793" xr:uid="{00000000-0005-0000-0000-000023030000}"/>
    <cellStyle name="Normal 18" xfId="206" xr:uid="{00000000-0005-0000-0000-000024030000}"/>
    <cellStyle name="Normal 18 2" xfId="295" xr:uid="{00000000-0005-0000-0000-000025030000}"/>
    <cellStyle name="Normal 18 2 2" xfId="367" xr:uid="{00000000-0005-0000-0000-000026030000}"/>
    <cellStyle name="Normal 18 2 2 2" xfId="570" xr:uid="{00000000-0005-0000-0000-000027030000}"/>
    <cellStyle name="Normal 18 2 2 2 2" xfId="1206" xr:uid="{219C461C-9031-4242-AFD1-FF7C1ED696CC}"/>
    <cellStyle name="Normal 18 2 2 3" xfId="1101" xr:uid="{7446C97A-AAF5-4264-B8AC-571DD09B42B5}"/>
    <cellStyle name="Normal 18 2 3" xfId="498" xr:uid="{00000000-0005-0000-0000-000028030000}"/>
    <cellStyle name="Normal 18 2 3 2" xfId="1147" xr:uid="{6003A785-CA05-452E-BF9E-281BEF30D1E9}"/>
    <cellStyle name="Normal 18 2 4" xfId="1078" xr:uid="{D2C13185-5C53-4EE4-A0BF-B29B7E506785}"/>
    <cellStyle name="Normal 18 3" xfId="324" xr:uid="{00000000-0005-0000-0000-000029030000}"/>
    <cellStyle name="Normal 18 3 2" xfId="527" xr:uid="{00000000-0005-0000-0000-00002A030000}"/>
    <cellStyle name="Normal 18 3 2 2" xfId="1176" xr:uid="{42A654AD-02FB-4588-8A1C-673F94875726}"/>
    <cellStyle name="Normal 18 3 3" xfId="1088" xr:uid="{99B666F3-E391-494A-B3A6-524F7F5CB98B}"/>
    <cellStyle name="Normal 18 4" xfId="455" xr:uid="{00000000-0005-0000-0000-00002B030000}"/>
    <cellStyle name="Normal 18 4 2" xfId="1117" xr:uid="{8814F04F-9877-4C2D-9EA2-1471B5CC5A4F}"/>
    <cellStyle name="Normal 18 5" xfId="1038" xr:uid="{00000000-0005-0000-0000-00002C030000}"/>
    <cellStyle name="Normal 19" xfId="205" xr:uid="{00000000-0005-0000-0000-00002D030000}"/>
    <cellStyle name="Normal 19 2" xfId="294" xr:uid="{00000000-0005-0000-0000-00002E030000}"/>
    <cellStyle name="Normal 19 2 2" xfId="366" xr:uid="{00000000-0005-0000-0000-00002F030000}"/>
    <cellStyle name="Normal 19 2 2 2" xfId="569" xr:uid="{00000000-0005-0000-0000-000030030000}"/>
    <cellStyle name="Normal 19 2 2 2 2" xfId="1205" xr:uid="{56BD23DC-A8F8-4FF0-BD30-ED35C21C39A7}"/>
    <cellStyle name="Normal 19 2 2 3" xfId="1100" xr:uid="{052096D1-1938-4370-8579-2C9E48D9DEEE}"/>
    <cellStyle name="Normal 19 2 3" xfId="497" xr:uid="{00000000-0005-0000-0000-000031030000}"/>
    <cellStyle name="Normal 19 2 3 2" xfId="1146" xr:uid="{E0A756A2-AF70-41C8-94CC-7FFC14224DD0}"/>
    <cellStyle name="Normal 19 2 4" xfId="1077" xr:uid="{DE1767BA-C680-4010-A17C-E63903C54013}"/>
    <cellStyle name="Normal 19 3" xfId="323" xr:uid="{00000000-0005-0000-0000-000032030000}"/>
    <cellStyle name="Normal 19 3 2" xfId="526" xr:uid="{00000000-0005-0000-0000-000033030000}"/>
    <cellStyle name="Normal 19 3 2 2" xfId="1175" xr:uid="{45C8C7F8-660B-4073-ADD8-F388D03EFE4D}"/>
    <cellStyle name="Normal 19 3 3" xfId="1087" xr:uid="{526BEDD8-F042-4827-B4A5-12AFF8CE14DE}"/>
    <cellStyle name="Normal 19 4" xfId="454" xr:uid="{00000000-0005-0000-0000-000034030000}"/>
    <cellStyle name="Normal 19 4 2" xfId="1116" xr:uid="{7208890A-DF43-437F-9C3C-73F2A0A4FBBA}"/>
    <cellStyle name="Normal 19 5" xfId="1039" xr:uid="{00000000-0005-0000-0000-000035030000}"/>
    <cellStyle name="Normal 2" xfId="2" xr:uid="{00000000-0005-0000-0000-000036030000}"/>
    <cellStyle name="Normal 2 2" xfId="13" xr:uid="{00000000-0005-0000-0000-000037030000}"/>
    <cellStyle name="Normal 2 3" xfId="14" xr:uid="{00000000-0005-0000-0000-000038030000}"/>
    <cellStyle name="Normal 2 4" xfId="138" xr:uid="{00000000-0005-0000-0000-000039030000}"/>
    <cellStyle name="Normal 2_AEDG50_HotelSmall_Inputs" xfId="15" xr:uid="{00000000-0005-0000-0000-00003A030000}"/>
    <cellStyle name="Normal 20" xfId="203" xr:uid="{00000000-0005-0000-0000-00003B030000}"/>
    <cellStyle name="Normal 20 2" xfId="292" xr:uid="{00000000-0005-0000-0000-00003C030000}"/>
    <cellStyle name="Normal 20 2 2" xfId="364" xr:uid="{00000000-0005-0000-0000-00003D030000}"/>
    <cellStyle name="Normal 20 2 2 2" xfId="567" xr:uid="{00000000-0005-0000-0000-00003E030000}"/>
    <cellStyle name="Normal 20 2 2 2 2" xfId="1203" xr:uid="{70941856-EDB0-4023-BBDF-3EC87BDDE49D}"/>
    <cellStyle name="Normal 20 2 2 3" xfId="1098" xr:uid="{EE9E3AF0-C030-46BE-BA74-0BE3EF0E29B1}"/>
    <cellStyle name="Normal 20 2 3" xfId="495" xr:uid="{00000000-0005-0000-0000-00003F030000}"/>
    <cellStyle name="Normal 20 2 3 2" xfId="1144" xr:uid="{600FA595-F7F1-4C5A-8AD3-095612CA3B2F}"/>
    <cellStyle name="Normal 20 2 4" xfId="1075" xr:uid="{FABCC9E4-F140-4F79-9586-194813F89BEB}"/>
    <cellStyle name="Normal 20 3" xfId="321" xr:uid="{00000000-0005-0000-0000-000040030000}"/>
    <cellStyle name="Normal 20 3 2" xfId="524" xr:uid="{00000000-0005-0000-0000-000041030000}"/>
    <cellStyle name="Normal 20 3 2 2" xfId="1173" xr:uid="{91DD400A-DAF1-4169-AEA9-6EBA499DBBFC}"/>
    <cellStyle name="Normal 20 3 3" xfId="1085" xr:uid="{257F3AD3-7245-4538-9FB2-EBB247601D5C}"/>
    <cellStyle name="Normal 20 4" xfId="452" xr:uid="{00000000-0005-0000-0000-000042030000}"/>
    <cellStyle name="Normal 20 4 2" xfId="1114" xr:uid="{DAF43EE8-34F4-4DA8-A974-4AFD330BF746}"/>
    <cellStyle name="Normal 20 5" xfId="1049" xr:uid="{00000000-0005-0000-0000-000043030000}"/>
    <cellStyle name="Normal 21" xfId="207" xr:uid="{00000000-0005-0000-0000-000044030000}"/>
    <cellStyle name="Normal 21 2" xfId="296" xr:uid="{00000000-0005-0000-0000-000045030000}"/>
    <cellStyle name="Normal 21 2 2" xfId="368" xr:uid="{00000000-0005-0000-0000-000046030000}"/>
    <cellStyle name="Normal 21 2 2 2" xfId="571" xr:uid="{00000000-0005-0000-0000-000047030000}"/>
    <cellStyle name="Normal 21 2 2 2 2" xfId="1207" xr:uid="{A55408A9-121C-480C-979D-AFE6B09E7693}"/>
    <cellStyle name="Normal 21 2 2 3" xfId="1102" xr:uid="{0BED12AD-273C-42CA-9532-7A1FF601FEF1}"/>
    <cellStyle name="Normal 21 2 3" xfId="499" xr:uid="{00000000-0005-0000-0000-000048030000}"/>
    <cellStyle name="Normal 21 2 3 2" xfId="1148" xr:uid="{2F24A15B-2B20-43E5-97E2-A1721C5BA558}"/>
    <cellStyle name="Normal 21 2 4" xfId="1079" xr:uid="{57D9E7CC-E4FA-4C34-82A9-D63BD33C1438}"/>
    <cellStyle name="Normal 21 3" xfId="325" xr:uid="{00000000-0005-0000-0000-000049030000}"/>
    <cellStyle name="Normal 21 3 2" xfId="528" xr:uid="{00000000-0005-0000-0000-00004A030000}"/>
    <cellStyle name="Normal 21 3 2 2" xfId="1177" xr:uid="{4FCBF322-492D-4B1E-B49F-AD5B35F2E704}"/>
    <cellStyle name="Normal 21 3 3" xfId="1089" xr:uid="{50ADEE43-CBD9-484A-8E9D-31E92BA89111}"/>
    <cellStyle name="Normal 21 4" xfId="456" xr:uid="{00000000-0005-0000-0000-00004B030000}"/>
    <cellStyle name="Normal 21 4 2" xfId="1118" xr:uid="{20B625BF-D9FF-4976-9D5C-9AC4D6AF8F8D}"/>
    <cellStyle name="Normal 21 5" xfId="1063" xr:uid="{00000000-0005-0000-0000-00004C030000}"/>
    <cellStyle name="Normal 22" xfId="212" xr:uid="{00000000-0005-0000-0000-00004D030000}"/>
    <cellStyle name="Normal 22 2" xfId="297" xr:uid="{00000000-0005-0000-0000-00004E030000}"/>
    <cellStyle name="Normal 22 2 2" xfId="369" xr:uid="{00000000-0005-0000-0000-00004F030000}"/>
    <cellStyle name="Normal 22 2 2 2" xfId="572" xr:uid="{00000000-0005-0000-0000-000050030000}"/>
    <cellStyle name="Normal 22 2 2 2 2" xfId="1208" xr:uid="{F5843F59-EB67-41EA-9A3F-C9DA5529DAA2}"/>
    <cellStyle name="Normal 22 2 2 3" xfId="1103" xr:uid="{E705A1A7-0EBC-4B8B-83AA-CED7D5C9C800}"/>
    <cellStyle name="Normal 22 2 3" xfId="500" xr:uid="{00000000-0005-0000-0000-000051030000}"/>
    <cellStyle name="Normal 22 2 3 2" xfId="1149" xr:uid="{0774DD52-302D-468A-A10F-BB711EAF0F98}"/>
    <cellStyle name="Normal 22 2 4" xfId="1080" xr:uid="{06266517-4B2D-4E59-8EB2-3CA096D2B56A}"/>
    <cellStyle name="Normal 22 3" xfId="326" xr:uid="{00000000-0005-0000-0000-000052030000}"/>
    <cellStyle name="Normal 22 3 2" xfId="529" xr:uid="{00000000-0005-0000-0000-000053030000}"/>
    <cellStyle name="Normal 22 3 2 2" xfId="1178" xr:uid="{7B919D89-C867-4B7B-99F3-6C499925ED6D}"/>
    <cellStyle name="Normal 22 3 3" xfId="1090" xr:uid="{2FC024CD-0EA1-4950-B3D9-90EE24145FF3}"/>
    <cellStyle name="Normal 22 4" xfId="457" xr:uid="{00000000-0005-0000-0000-000054030000}"/>
    <cellStyle name="Normal 22 4 2" xfId="1119" xr:uid="{618DA715-AE58-4096-BD37-9FC4BCCC4B9A}"/>
    <cellStyle name="Normal 22 5" xfId="608" xr:uid="{00000000-0005-0000-0000-000055030000}"/>
    <cellStyle name="Normal 22 6" xfId="1069" xr:uid="{95781663-1763-40DD-B4D1-C48CE52041C0}"/>
    <cellStyle name="Normal 23" xfId="213" xr:uid="{00000000-0005-0000-0000-000056030000}"/>
    <cellStyle name="Normal 23 2" xfId="298" xr:uid="{00000000-0005-0000-0000-000057030000}"/>
    <cellStyle name="Normal 23 2 2" xfId="370" xr:uid="{00000000-0005-0000-0000-000058030000}"/>
    <cellStyle name="Normal 23 2 2 2" xfId="573" xr:uid="{00000000-0005-0000-0000-000059030000}"/>
    <cellStyle name="Normal 23 2 2 2 2" xfId="1209" xr:uid="{69BB7B1A-085F-4C50-A16F-FF8D3E8F026F}"/>
    <cellStyle name="Normal 23 2 2 3" xfId="1104" xr:uid="{6C538EBB-D28C-4ED4-A01C-1E57E90B02E2}"/>
    <cellStyle name="Normal 23 2 3" xfId="501" xr:uid="{00000000-0005-0000-0000-00005A030000}"/>
    <cellStyle name="Normal 23 2 3 2" xfId="1150" xr:uid="{8A2A9BC2-294A-4683-A542-FBC158D3DCF7}"/>
    <cellStyle name="Normal 23 2 4" xfId="1081" xr:uid="{1DF8CFF1-B547-4C32-808D-AC0C7ADC0B3A}"/>
    <cellStyle name="Normal 23 3" xfId="327" xr:uid="{00000000-0005-0000-0000-00005B030000}"/>
    <cellStyle name="Normal 23 3 2" xfId="530" xr:uid="{00000000-0005-0000-0000-00005C030000}"/>
    <cellStyle name="Normal 23 3 2 2" xfId="1179" xr:uid="{8F6583AF-8C02-4CF2-ADEC-8A74FFFB41F0}"/>
    <cellStyle name="Normal 23 3 3" xfId="1091" xr:uid="{A6420BDF-25D2-4A16-BD37-62F4B7CF54DB}"/>
    <cellStyle name="Normal 23 4" xfId="458" xr:uid="{00000000-0005-0000-0000-00005D030000}"/>
    <cellStyle name="Normal 23 4 2" xfId="1120" xr:uid="{9CFF06F7-A105-4CF9-BAD2-BCD6C1F5FC0B}"/>
    <cellStyle name="Normal 23 5" xfId="1064" xr:uid="{00000000-0005-0000-0000-00005E030000}"/>
    <cellStyle name="Normal 23 6" xfId="1070" xr:uid="{FC204597-0DE7-4AD7-B046-DF16847DA271}"/>
    <cellStyle name="Normal 24" xfId="150" xr:uid="{00000000-0005-0000-0000-00005F030000}"/>
    <cellStyle name="Normal 24 2" xfId="270" xr:uid="{00000000-0005-0000-0000-000060030000}"/>
    <cellStyle name="Normal 24 2 2" xfId="342" xr:uid="{00000000-0005-0000-0000-000061030000}"/>
    <cellStyle name="Normal 24 2 2 2" xfId="545" xr:uid="{00000000-0005-0000-0000-000062030000}"/>
    <cellStyle name="Normal 24 2 2 2 2" xfId="1181" xr:uid="{5F3304B9-BD50-4268-B3AF-1DCE23B9B67D}"/>
    <cellStyle name="Normal 24 2 2 3" xfId="1093" xr:uid="{FA493A32-C507-429A-8D3C-150FC521967D}"/>
    <cellStyle name="Normal 24 2 3" xfId="473" xr:uid="{00000000-0005-0000-0000-000063030000}"/>
    <cellStyle name="Normal 24 2 3 2" xfId="1122" xr:uid="{B0CEEA2E-139A-42AA-9AEF-D2FADEE54D9E}"/>
    <cellStyle name="Normal 24 2 4" xfId="1072" xr:uid="{407DCBBF-AA8F-4EBD-92F2-D583BF237B4B}"/>
    <cellStyle name="Normal 24 3" xfId="299" xr:uid="{00000000-0005-0000-0000-000064030000}"/>
    <cellStyle name="Normal 24 3 2" xfId="502" xr:uid="{00000000-0005-0000-0000-000065030000}"/>
    <cellStyle name="Normal 24 3 2 2" xfId="1151" xr:uid="{396ADDFA-5DCD-4F8F-B9D8-2812CD635648}"/>
    <cellStyle name="Normal 24 3 3" xfId="1082" xr:uid="{A889C595-C66F-42B7-ABBC-6A6485CB3D23}"/>
    <cellStyle name="Normal 24 4" xfId="430" xr:uid="{00000000-0005-0000-0000-000066030000}"/>
    <cellStyle name="Normal 24 4 2" xfId="1109" xr:uid="{35F7BB5A-3843-4C2B-9F4F-A0C090308CFC}"/>
    <cellStyle name="Normal 24 5" xfId="1065" xr:uid="{14688E75-B30A-4F82-8720-FB7F50A6258C}"/>
    <cellStyle name="Normal 25" xfId="152" xr:uid="{00000000-0005-0000-0000-000067030000}"/>
    <cellStyle name="Normal 25 2" xfId="272" xr:uid="{00000000-0005-0000-0000-000068030000}"/>
    <cellStyle name="Normal 25 2 2" xfId="344" xr:uid="{00000000-0005-0000-0000-000069030000}"/>
    <cellStyle name="Normal 25 2 2 2" xfId="547" xr:uid="{00000000-0005-0000-0000-00006A030000}"/>
    <cellStyle name="Normal 25 2 2 2 2" xfId="1183" xr:uid="{50ED930A-C1F3-4C9B-8303-70590C706A84}"/>
    <cellStyle name="Normal 25 2 2 3" xfId="1095" xr:uid="{5A0B5162-8A47-499E-B1D9-6C615D2FB0D6}"/>
    <cellStyle name="Normal 25 2 3" xfId="475" xr:uid="{00000000-0005-0000-0000-00006B030000}"/>
    <cellStyle name="Normal 25 2 3 2" xfId="1124" xr:uid="{1F75DFC6-D58D-41AA-91FA-E17E8534FD07}"/>
    <cellStyle name="Normal 25 2 4" xfId="1074" xr:uid="{DFA66370-12CB-4F07-9E78-EFC38ABF3047}"/>
    <cellStyle name="Normal 25 3" xfId="301" xr:uid="{00000000-0005-0000-0000-00006C030000}"/>
    <cellStyle name="Normal 25 3 2" xfId="504" xr:uid="{00000000-0005-0000-0000-00006D030000}"/>
    <cellStyle name="Normal 25 3 2 2" xfId="1153" xr:uid="{2BD41109-2373-4DDB-8ADB-DF7934A278F0}"/>
    <cellStyle name="Normal 25 3 3" xfId="1084" xr:uid="{7A7A05D2-B9D1-4A28-AEC3-EE8CE19A0A06}"/>
    <cellStyle name="Normal 25 4" xfId="432" xr:uid="{00000000-0005-0000-0000-00006E030000}"/>
    <cellStyle name="Normal 25 4 2" xfId="1111" xr:uid="{77D1D244-3E5A-4083-88CE-15368A0E4772}"/>
    <cellStyle name="Normal 25 5" xfId="1067" xr:uid="{812E46F5-9277-464D-A79A-C7FC0460CCF6}"/>
    <cellStyle name="Normal 26" xfId="151" xr:uid="{00000000-0005-0000-0000-00006F030000}"/>
    <cellStyle name="Normal 26 2" xfId="271" xr:uid="{00000000-0005-0000-0000-000070030000}"/>
    <cellStyle name="Normal 26 2 2" xfId="343" xr:uid="{00000000-0005-0000-0000-000071030000}"/>
    <cellStyle name="Normal 26 2 2 2" xfId="546" xr:uid="{00000000-0005-0000-0000-000072030000}"/>
    <cellStyle name="Normal 26 2 2 2 2" xfId="1182" xr:uid="{82DC4C35-28E0-4910-BD6E-C4F4877952F2}"/>
    <cellStyle name="Normal 26 2 2 3" xfId="1094" xr:uid="{082E28FC-3EA7-491B-A374-2D1B09AB9B99}"/>
    <cellStyle name="Normal 26 2 3" xfId="474" xr:uid="{00000000-0005-0000-0000-000073030000}"/>
    <cellStyle name="Normal 26 2 3 2" xfId="1123" xr:uid="{D965DB23-CA6D-4108-BC35-A0191D450548}"/>
    <cellStyle name="Normal 26 2 4" xfId="1073" xr:uid="{1FEC7B64-F5A0-4FB5-AD3C-4F87D5782876}"/>
    <cellStyle name="Normal 26 3" xfId="300" xr:uid="{00000000-0005-0000-0000-000074030000}"/>
    <cellStyle name="Normal 26 3 2" xfId="503" xr:uid="{00000000-0005-0000-0000-000075030000}"/>
    <cellStyle name="Normal 26 3 2 2" xfId="1152" xr:uid="{9CD46A79-72C5-4255-A572-87D2F707DBDE}"/>
    <cellStyle name="Normal 26 3 3" xfId="1083" xr:uid="{E4CB3037-1B10-4D4E-943F-C1AE05372019}"/>
    <cellStyle name="Normal 26 4" xfId="431" xr:uid="{00000000-0005-0000-0000-000076030000}"/>
    <cellStyle name="Normal 26 4 2" xfId="1110" xr:uid="{CBD4520C-E1CD-4F03-A954-3D98B5ED3BCA}"/>
    <cellStyle name="Normal 26 5" xfId="1066" xr:uid="{55799802-A8ED-499A-9F4B-062E9ABE2992}"/>
    <cellStyle name="Normal 265" xfId="16" xr:uid="{00000000-0005-0000-0000-000077030000}"/>
    <cellStyle name="Normal 265 2" xfId="43" xr:uid="{00000000-0005-0000-0000-000078030000}"/>
    <cellStyle name="Normal 265 2 2" xfId="60" xr:uid="{00000000-0005-0000-0000-000079030000}"/>
    <cellStyle name="Normal 265 2_Results" xfId="114" xr:uid="{00000000-0005-0000-0000-00007A030000}"/>
    <cellStyle name="Normal 265 3" xfId="53" xr:uid="{00000000-0005-0000-0000-00007B030000}"/>
    <cellStyle name="Normal 265_Results" xfId="113" xr:uid="{00000000-0005-0000-0000-00007C030000}"/>
    <cellStyle name="Normal 266" xfId="17" xr:uid="{00000000-0005-0000-0000-00007D030000}"/>
    <cellStyle name="Normal 266 2" xfId="42" xr:uid="{00000000-0005-0000-0000-00007E030000}"/>
    <cellStyle name="Normal 266 2 2" xfId="59" xr:uid="{00000000-0005-0000-0000-00007F030000}"/>
    <cellStyle name="Normal 266 2_Results" xfId="116" xr:uid="{00000000-0005-0000-0000-000080030000}"/>
    <cellStyle name="Normal 266 3" xfId="52" xr:uid="{00000000-0005-0000-0000-000081030000}"/>
    <cellStyle name="Normal 266_Results" xfId="115" xr:uid="{00000000-0005-0000-0000-000082030000}"/>
    <cellStyle name="Normal 27" xfId="228" xr:uid="{00000000-0005-0000-0000-000083030000}"/>
    <cellStyle name="Normal 28" xfId="214" xr:uid="{00000000-0005-0000-0000-000084030000}"/>
    <cellStyle name="Normal 28 2" xfId="328" xr:uid="{00000000-0005-0000-0000-000085030000}"/>
    <cellStyle name="Normal 28 2 2" xfId="531" xr:uid="{00000000-0005-0000-0000-000086030000}"/>
    <cellStyle name="Normal 28 2 2 2" xfId="1180" xr:uid="{7EB32AB2-81F6-47AA-9E17-38385733BBD6}"/>
    <cellStyle name="Normal 28 2 3" xfId="1092" xr:uid="{769F91B7-F884-4D0B-8212-EF2107FD20E1}"/>
    <cellStyle name="Normal 28 3" xfId="459" xr:uid="{00000000-0005-0000-0000-000087030000}"/>
    <cellStyle name="Normal 28 3 2" xfId="1121" xr:uid="{F2EC435E-705E-466F-94D7-B7C4D5B806BE}"/>
    <cellStyle name="Normal 28 4" xfId="1071" xr:uid="{76F54F4B-BC18-4E52-BDB3-4DB0274BA966}"/>
    <cellStyle name="Normal 29" xfId="371" xr:uid="{00000000-0005-0000-0000-000088030000}"/>
    <cellStyle name="Normal 29 2" xfId="574" xr:uid="{00000000-0005-0000-0000-000089030000}"/>
    <cellStyle name="Normal 29 2 2" xfId="1210" xr:uid="{F0C7BC03-0749-4C6E-A8D9-9B97DB30AC03}"/>
    <cellStyle name="Normal 29 3" xfId="1105" xr:uid="{6D9B81B4-5554-467E-B947-A29E9524C821}"/>
    <cellStyle name="Normal 3" xfId="18" xr:uid="{00000000-0005-0000-0000-00008A030000}"/>
    <cellStyle name="Normal 3 2" xfId="19" xr:uid="{00000000-0005-0000-0000-00008B030000}"/>
    <cellStyle name="Normal 3 2 2" xfId="44" xr:uid="{00000000-0005-0000-0000-00008C030000}"/>
    <cellStyle name="Normal 3 2 2 2" xfId="61" xr:uid="{00000000-0005-0000-0000-00008D030000}"/>
    <cellStyle name="Normal 3 2 2_Results" xfId="119" xr:uid="{00000000-0005-0000-0000-00008E030000}"/>
    <cellStyle name="Normal 3 2 3" xfId="54" xr:uid="{00000000-0005-0000-0000-00008F030000}"/>
    <cellStyle name="Normal 3 2_Results" xfId="118" xr:uid="{00000000-0005-0000-0000-000090030000}"/>
    <cellStyle name="Normal 3 3" xfId="39" xr:uid="{00000000-0005-0000-0000-000091030000}"/>
    <cellStyle name="Normal 3 3 2" xfId="47" xr:uid="{00000000-0005-0000-0000-000092030000}"/>
    <cellStyle name="Normal 3 3 2 2" xfId="62" xr:uid="{00000000-0005-0000-0000-000093030000}"/>
    <cellStyle name="Normal 3 3 2_Results" xfId="121" xr:uid="{00000000-0005-0000-0000-000094030000}"/>
    <cellStyle name="Normal 3 3 3" xfId="55" xr:uid="{00000000-0005-0000-0000-000095030000}"/>
    <cellStyle name="Normal 3 3 4" xfId="139" xr:uid="{00000000-0005-0000-0000-000096030000}"/>
    <cellStyle name="Normal 3 3 5" xfId="130" xr:uid="{00000000-0005-0000-0000-000097030000}"/>
    <cellStyle name="Normal 3 3 6" xfId="131" xr:uid="{00000000-0005-0000-0000-000098030000}"/>
    <cellStyle name="Normal 3 3 7" xfId="133" xr:uid="{00000000-0005-0000-0000-000099030000}"/>
    <cellStyle name="Normal 3 3 8" xfId="148" xr:uid="{00000000-0005-0000-0000-00009A030000}"/>
    <cellStyle name="Normal 3 3 9" xfId="622" xr:uid="{00000000-0005-0000-0000-00009B030000}"/>
    <cellStyle name="Normal 3 3_Results" xfId="120" xr:uid="{00000000-0005-0000-0000-00009C030000}"/>
    <cellStyle name="Normal 3 4" xfId="40" xr:uid="{00000000-0005-0000-0000-00009D030000}"/>
    <cellStyle name="Normal 3 4 2" xfId="56" xr:uid="{00000000-0005-0000-0000-00009E030000}"/>
    <cellStyle name="Normal 3 4_Results" xfId="122" xr:uid="{00000000-0005-0000-0000-00009F030000}"/>
    <cellStyle name="Normal 3 5" xfId="49" xr:uid="{00000000-0005-0000-0000-0000A0030000}"/>
    <cellStyle name="Normal 3_Results" xfId="117" xr:uid="{00000000-0005-0000-0000-0000A1030000}"/>
    <cellStyle name="Normal 30" xfId="372" xr:uid="{00000000-0005-0000-0000-0000A2030000}"/>
    <cellStyle name="Normal 30 2" xfId="575" xr:uid="{00000000-0005-0000-0000-0000A3030000}"/>
    <cellStyle name="Normal 30 2 2" xfId="1211" xr:uid="{763871A5-34F3-4F1E-A9DF-0B71A76F88B5}"/>
    <cellStyle name="Normal 30 3" xfId="1106" xr:uid="{011B4F46-142A-48A5-8A02-F89B97C19299}"/>
    <cellStyle name="Normal 31" xfId="373" xr:uid="{00000000-0005-0000-0000-0000A4030000}"/>
    <cellStyle name="Normal 31 2" xfId="576" xr:uid="{00000000-0005-0000-0000-0000A5030000}"/>
    <cellStyle name="Normal 31 2 2" xfId="1212" xr:uid="{83D9ABE2-382E-484A-93FE-8135769E9E7D}"/>
    <cellStyle name="Normal 31 3" xfId="1107" xr:uid="{E2BFF602-4C67-4B2D-9EC6-46C7C16CC671}"/>
    <cellStyle name="Normal 32" xfId="388" xr:uid="{00000000-0005-0000-0000-0000A6030000}"/>
    <cellStyle name="Normal 33" xfId="577" xr:uid="{00000000-0005-0000-0000-0000A7030000}"/>
    <cellStyle name="Normal 34" xfId="374" xr:uid="{00000000-0005-0000-0000-0000A8030000}"/>
    <cellStyle name="Normal 34 2" xfId="1108" xr:uid="{3DEAC1DB-DE51-4EF3-AB74-805C1CFF4DA9}"/>
    <cellStyle name="Normal 35" xfId="578" xr:uid="{00000000-0005-0000-0000-0000A9030000}"/>
    <cellStyle name="Normal 35 2" xfId="1213" xr:uid="{C63A2474-C8A1-4492-813E-8B52D304A1E7}"/>
    <cellStyle name="Normal 36" xfId="581" xr:uid="{00000000-0005-0000-0000-0000AA030000}"/>
    <cellStyle name="Normal 36 2" xfId="1216" xr:uid="{CD75CBC0-FC39-4C1F-89A8-AED69076C44B}"/>
    <cellStyle name="Normal 37" xfId="579" xr:uid="{00000000-0005-0000-0000-0000AB030000}"/>
    <cellStyle name="Normal 37 2" xfId="1214" xr:uid="{AB4E527B-4954-4B63-987A-F799CE8727F7}"/>
    <cellStyle name="Normal 38" xfId="594" xr:uid="{00000000-0005-0000-0000-0000AC030000}"/>
    <cellStyle name="Normal 4" xfId="20" xr:uid="{00000000-0005-0000-0000-0000AD030000}"/>
    <cellStyle name="Normal 4 2" xfId="21" xr:uid="{00000000-0005-0000-0000-0000AE030000}"/>
    <cellStyle name="Normal 4 2 2" xfId="57" xr:uid="{00000000-0005-0000-0000-0000AF030000}"/>
    <cellStyle name="Normal 4 2_Results" xfId="123" xr:uid="{00000000-0005-0000-0000-0000B0030000}"/>
    <cellStyle name="Normal 4 3" xfId="50" xr:uid="{00000000-0005-0000-0000-0000B1030000}"/>
    <cellStyle name="Normal 4 3 2" xfId="145" xr:uid="{00000000-0005-0000-0000-0000B2030000}"/>
    <cellStyle name="Normal 4 4" xfId="65" xr:uid="{00000000-0005-0000-0000-0000B3030000}"/>
    <cellStyle name="Normal 5" xfId="22" xr:uid="{00000000-0005-0000-0000-0000B4030000}"/>
    <cellStyle name="Normal 5 2" xfId="23" xr:uid="{00000000-0005-0000-0000-0000B5030000}"/>
    <cellStyle name="Normal 5 2 2" xfId="45" xr:uid="{00000000-0005-0000-0000-0000B6030000}"/>
    <cellStyle name="Normal 6" xfId="24" xr:uid="{00000000-0005-0000-0000-0000B7030000}"/>
    <cellStyle name="Normal 6 2" xfId="146" xr:uid="{00000000-0005-0000-0000-0000B8030000}"/>
    <cellStyle name="Normal 7" xfId="37" xr:uid="{00000000-0005-0000-0000-0000B9030000}"/>
    <cellStyle name="Normal 7 2" xfId="66" xr:uid="{00000000-0005-0000-0000-0000BA030000}"/>
    <cellStyle name="Normal 7 3" xfId="126" xr:uid="{00000000-0005-0000-0000-0000BB030000}"/>
    <cellStyle name="Normal 7 3 2" xfId="208" xr:uid="{00000000-0005-0000-0000-0000BC030000}"/>
    <cellStyle name="Normal 7 3 3" xfId="153" xr:uid="{00000000-0005-0000-0000-0000BD030000}"/>
    <cellStyle name="Normal 7 4" xfId="134" xr:uid="{00000000-0005-0000-0000-0000BE030000}"/>
    <cellStyle name="Normal 7_Results" xfId="124" xr:uid="{00000000-0005-0000-0000-0000BF030000}"/>
    <cellStyle name="Normal 8" xfId="67" xr:uid="{00000000-0005-0000-0000-0000C0030000}"/>
    <cellStyle name="Normal 8 2" xfId="147" xr:uid="{00000000-0005-0000-0000-0000C1030000}"/>
    <cellStyle name="Normal 8 3" xfId="141" xr:uid="{00000000-0005-0000-0000-0000C2030000}"/>
    <cellStyle name="Normal 9" xfId="63" xr:uid="{00000000-0005-0000-0000-0000C3030000}"/>
    <cellStyle name="Normal 9 2" xfId="110" xr:uid="{00000000-0005-0000-0000-0000C4030000}"/>
    <cellStyle name="Normal 9 2 2" xfId="878" xr:uid="{00000000-0005-0000-0000-0000C5030000}"/>
    <cellStyle name="Normal 9 2 3" xfId="695" xr:uid="{00000000-0005-0000-0000-0000C6030000}"/>
    <cellStyle name="Normal 9 3" xfId="128" xr:uid="{00000000-0005-0000-0000-0000C7030000}"/>
    <cellStyle name="Normal 9 3 2" xfId="140" xr:uid="{00000000-0005-0000-0000-0000C8030000}"/>
    <cellStyle name="Normal 9 3 3" xfId="210" xr:uid="{00000000-0005-0000-0000-0000C9030000}"/>
    <cellStyle name="Normal 9 3 4" xfId="155" xr:uid="{00000000-0005-0000-0000-0000CA030000}"/>
    <cellStyle name="Normal 9 4" xfId="1040" xr:uid="{00000000-0005-0000-0000-0000CB030000}"/>
    <cellStyle name="Normal 9 5" xfId="807" xr:uid="{00000000-0005-0000-0000-0000CC030000}"/>
    <cellStyle name="Normal 9 6" xfId="624" xr:uid="{00000000-0005-0000-0000-0000CD030000}"/>
    <cellStyle name="Normal 9_Results" xfId="125" xr:uid="{00000000-0005-0000-0000-0000CE030000}"/>
    <cellStyle name="Normal_Prototype_Scorecard-LgOffice-2008-03-13" xfId="149" xr:uid="{00000000-0005-0000-0000-0000CF030000}"/>
    <cellStyle name="Note" xfId="83" builtinId="10" customBuiltin="1"/>
    <cellStyle name="Note 10" xfId="1041" xr:uid="{00000000-0005-0000-0000-0000D1030000}"/>
    <cellStyle name="Note 11" xfId="1050" xr:uid="{00000000-0005-0000-0000-0000D2030000}"/>
    <cellStyle name="Note 12" xfId="623" xr:uid="{00000000-0005-0000-0000-0000D3030000}"/>
    <cellStyle name="Note 13" xfId="595" xr:uid="{00000000-0005-0000-0000-0000D4030000}"/>
    <cellStyle name="Note 2" xfId="25" xr:uid="{00000000-0005-0000-0000-0000D5030000}"/>
    <cellStyle name="Note 3" xfId="171" xr:uid="{00000000-0005-0000-0000-0000D6030000}"/>
    <cellStyle name="Note 3 2" xfId="274" xr:uid="{00000000-0005-0000-0000-0000D7030000}"/>
    <cellStyle name="Note 3 2 2" xfId="346" xr:uid="{00000000-0005-0000-0000-0000D8030000}"/>
    <cellStyle name="Note 3 2 2 2" xfId="549" xr:uid="{00000000-0005-0000-0000-0000D9030000}"/>
    <cellStyle name="Note 3 2 2 2 2" xfId="1185" xr:uid="{CFAF669A-609D-46B1-839B-971518F6C22B}"/>
    <cellStyle name="Note 3 2 2 3" xfId="880" xr:uid="{00000000-0005-0000-0000-0000DA030000}"/>
    <cellStyle name="Note 3 2 3" xfId="477" xr:uid="{00000000-0005-0000-0000-0000DB030000}"/>
    <cellStyle name="Note 3 2 3 2" xfId="1126" xr:uid="{72495F58-7944-4C68-A24A-2DC9C4E23E2C}"/>
    <cellStyle name="Note 3 2 4" xfId="697" xr:uid="{00000000-0005-0000-0000-0000DC030000}"/>
    <cellStyle name="Note 3 3" xfId="303" xr:uid="{00000000-0005-0000-0000-0000DD030000}"/>
    <cellStyle name="Note 3 3 2" xfId="506" xr:uid="{00000000-0005-0000-0000-0000DE030000}"/>
    <cellStyle name="Note 3 3 2 2" xfId="1155" xr:uid="{6DDEB0D7-9DC7-47CC-B2B2-E62A572E245B}"/>
    <cellStyle name="Note 3 3 3" xfId="1042" xr:uid="{00000000-0005-0000-0000-0000DF030000}"/>
    <cellStyle name="Note 3 4" xfId="434" xr:uid="{00000000-0005-0000-0000-0000E0030000}"/>
    <cellStyle name="Note 3 4 2" xfId="809" xr:uid="{00000000-0005-0000-0000-0000E1030000}"/>
    <cellStyle name="Note 3 5" xfId="626" xr:uid="{00000000-0005-0000-0000-0000E2030000}"/>
    <cellStyle name="Note 4" xfId="243" xr:uid="{00000000-0005-0000-0000-0000E3030000}"/>
    <cellStyle name="Note 4 2" xfId="711" xr:uid="{00000000-0005-0000-0000-0000E4030000}"/>
    <cellStyle name="Note 4 2 2" xfId="894" xr:uid="{00000000-0005-0000-0000-0000E5030000}"/>
    <cellStyle name="Note 4 3" xfId="1043" xr:uid="{00000000-0005-0000-0000-0000E6030000}"/>
    <cellStyle name="Note 4 4" xfId="823" xr:uid="{00000000-0005-0000-0000-0000E7030000}"/>
    <cellStyle name="Note 4 5" xfId="640" xr:uid="{00000000-0005-0000-0000-0000E8030000}"/>
    <cellStyle name="Note 5" xfId="215" xr:uid="{00000000-0005-0000-0000-0000E9030000}"/>
    <cellStyle name="Note 5 2" xfId="329" xr:uid="{00000000-0005-0000-0000-0000EA030000}"/>
    <cellStyle name="Note 5 2 2" xfId="532" xr:uid="{00000000-0005-0000-0000-0000EB030000}"/>
    <cellStyle name="Note 5 2 2 2" xfId="908" xr:uid="{00000000-0005-0000-0000-0000EC030000}"/>
    <cellStyle name="Note 5 2 3" xfId="725" xr:uid="{00000000-0005-0000-0000-0000ED030000}"/>
    <cellStyle name="Note 5 3" xfId="460" xr:uid="{00000000-0005-0000-0000-0000EE030000}"/>
    <cellStyle name="Note 5 3 2" xfId="1044" xr:uid="{00000000-0005-0000-0000-0000EF030000}"/>
    <cellStyle name="Note 5 4" xfId="837" xr:uid="{00000000-0005-0000-0000-0000F0030000}"/>
    <cellStyle name="Note 5 5" xfId="654" xr:uid="{00000000-0005-0000-0000-0000F1030000}"/>
    <cellStyle name="Note 6" xfId="403" xr:uid="{00000000-0005-0000-0000-0000F2030000}"/>
    <cellStyle name="Note 6 2" xfId="739" xr:uid="{00000000-0005-0000-0000-0000F3030000}"/>
    <cellStyle name="Note 6 2 2" xfId="922" xr:uid="{00000000-0005-0000-0000-0000F4030000}"/>
    <cellStyle name="Note 6 3" xfId="1045" xr:uid="{00000000-0005-0000-0000-0000F5030000}"/>
    <cellStyle name="Note 6 4" xfId="851" xr:uid="{00000000-0005-0000-0000-0000F6030000}"/>
    <cellStyle name="Note 6 5" xfId="668" xr:uid="{00000000-0005-0000-0000-0000F7030000}"/>
    <cellStyle name="Note 7" xfId="375" xr:uid="{00000000-0005-0000-0000-0000F8030000}"/>
    <cellStyle name="Note 7 2" xfId="1046" xr:uid="{00000000-0005-0000-0000-0000F9030000}"/>
    <cellStyle name="Note 7 3" xfId="865" xr:uid="{00000000-0005-0000-0000-0000FA030000}"/>
    <cellStyle name="Note 7 4" xfId="682" xr:uid="{00000000-0005-0000-0000-0000FB030000}"/>
    <cellStyle name="Note 8" xfId="580" xr:uid="{00000000-0005-0000-0000-0000FC030000}"/>
    <cellStyle name="Note 8 2" xfId="789" xr:uid="{00000000-0005-0000-0000-0000FD030000}"/>
    <cellStyle name="Note 8 3" xfId="1215" xr:uid="{BB5FD8BC-A496-47FB-82EA-58FBF520393C}"/>
    <cellStyle name="Note 9" xfId="794" xr:uid="{00000000-0005-0000-0000-0000FE030000}"/>
    <cellStyle name="Note 9 2" xfId="1048" xr:uid="{00000000-0005-0000-0000-0000FF030000}"/>
    <cellStyle name="Note 9 3" xfId="1047" xr:uid="{00000000-0005-0000-0000-000000040000}"/>
    <cellStyle name="NumColmHd" xfId="26" xr:uid="{00000000-0005-0000-0000-000001040000}"/>
    <cellStyle name="Output" xfId="78" builtinId="21" customBuiltin="1"/>
    <cellStyle name="Output 2" xfId="166" xr:uid="{00000000-0005-0000-0000-000003040000}"/>
    <cellStyle name="Output 3" xfId="238" xr:uid="{00000000-0005-0000-0000-000004040000}"/>
    <cellStyle name="Output 3 2" xfId="790" xr:uid="{00000000-0005-0000-0000-000005040000}"/>
    <cellStyle name="Output 4" xfId="398" xr:uid="{00000000-0005-0000-0000-000006040000}"/>
    <cellStyle name="Percent" xfId="1" builtinId="5"/>
    <cellStyle name="Percent 10" xfId="389" xr:uid="{00000000-0005-0000-0000-000008040000}"/>
    <cellStyle name="Percent 2" xfId="27" xr:uid="{00000000-0005-0000-0000-000009040000}"/>
    <cellStyle name="Percent 2 2" xfId="28" xr:uid="{00000000-0005-0000-0000-00000A040000}"/>
    <cellStyle name="Percent 2 3" xfId="29" xr:uid="{00000000-0005-0000-0000-00000B040000}"/>
    <cellStyle name="Percent 3" xfId="30" xr:uid="{00000000-0005-0000-0000-00000C040000}"/>
    <cellStyle name="Percent 4" xfId="31" xr:uid="{00000000-0005-0000-0000-00000D040000}"/>
    <cellStyle name="Percent 4 2" xfId="32" xr:uid="{00000000-0005-0000-0000-00000E040000}"/>
    <cellStyle name="Percent 5" xfId="33" xr:uid="{00000000-0005-0000-0000-00000F040000}"/>
    <cellStyle name="Percent 6" xfId="34" xr:uid="{00000000-0005-0000-0000-000010040000}"/>
    <cellStyle name="Percent 6 2" xfId="41" xr:uid="{00000000-0005-0000-0000-000011040000}"/>
    <cellStyle name="Percent 6 2 2" xfId="58" xr:uid="{00000000-0005-0000-0000-000012040000}"/>
    <cellStyle name="Percent 6 3" xfId="51" xr:uid="{00000000-0005-0000-0000-000013040000}"/>
    <cellStyle name="Percent 7" xfId="38" xr:uid="{00000000-0005-0000-0000-000014040000}"/>
    <cellStyle name="Percent 7 2" xfId="46" xr:uid="{00000000-0005-0000-0000-000015040000}"/>
    <cellStyle name="Percent 8" xfId="48" xr:uid="{00000000-0005-0000-0000-000016040000}"/>
    <cellStyle name="Percent 8 2" xfId="68" xr:uid="{00000000-0005-0000-0000-000017040000}"/>
    <cellStyle name="Percent 8 3" xfId="127" xr:uid="{00000000-0005-0000-0000-000018040000}"/>
    <cellStyle name="Percent 8 3 2" xfId="209" xr:uid="{00000000-0005-0000-0000-000019040000}"/>
    <cellStyle name="Percent 8 3 3" xfId="154" xr:uid="{00000000-0005-0000-0000-00001A040000}"/>
    <cellStyle name="Percent 9" xfId="229" xr:uid="{00000000-0005-0000-0000-00001B040000}"/>
    <cellStyle name="RowLabel" xfId="35" xr:uid="{00000000-0005-0000-0000-00001C040000}"/>
    <cellStyle name="Style 1" xfId="36" xr:uid="{00000000-0005-0000-0000-00001D040000}"/>
    <cellStyle name="Title" xfId="69" builtinId="15" customBuiltin="1"/>
    <cellStyle name="Total" xfId="85" builtinId="25" customBuiltin="1"/>
    <cellStyle name="Total 2" xfId="173" xr:uid="{00000000-0005-0000-0000-000020040000}"/>
    <cellStyle name="Total 3" xfId="245" xr:uid="{00000000-0005-0000-0000-000021040000}"/>
    <cellStyle name="Total 3 2" xfId="791" xr:uid="{00000000-0005-0000-0000-000022040000}"/>
    <cellStyle name="Total 4" xfId="405" xr:uid="{00000000-0005-0000-0000-000023040000}"/>
    <cellStyle name="Warning Text" xfId="82" builtinId="11" customBuiltin="1"/>
    <cellStyle name="Warning Text 2" xfId="170" xr:uid="{00000000-0005-0000-0000-000025040000}"/>
    <cellStyle name="Warning Text 3" xfId="242" xr:uid="{00000000-0005-0000-0000-000026040000}"/>
    <cellStyle name="Warning Text 3 2" xfId="792" xr:uid="{00000000-0005-0000-0000-000027040000}"/>
    <cellStyle name="Warning Text 4" xfId="402" xr:uid="{00000000-0005-0000-0000-000028040000}"/>
  </cellStyles>
  <dxfs count="424"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9\009-137%20Title%2024%202011%20Nonresidential\WA4\ReferenceTest\Analysis\T-24%20ReferenceTest%20E%20Parametrics%2012040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9\009-137%20Title%2024%202011%20Nonresidential\WA4\ReferenceTest\Analysis\2013_121116\ComplianceMarginTestModels\Appendix%20A-%20Input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&amp; Assumptions"/>
      <sheetName val="OtherLookups"/>
      <sheetName val="Stack Effect"/>
      <sheetName val="Constructions"/>
      <sheetName val="EnveLookups"/>
      <sheetName val="EnvelopeMass"/>
      <sheetName val="Daylight Area Calculations"/>
      <sheetName val="Runs by Row"/>
      <sheetName val="Runs by Col"/>
      <sheetName val="I-O Specs"/>
      <sheetName val="Summary"/>
      <sheetName val="old summary"/>
    </sheetNames>
    <sheetDataSet>
      <sheetData sheetId="0"/>
      <sheetData sheetId="1"/>
      <sheetData sheetId="2"/>
      <sheetData sheetId="3">
        <row r="9">
          <cell r="H9">
            <v>0.17611016575841157</v>
          </cell>
        </row>
        <row r="10">
          <cell r="H10">
            <v>5.6782639190278372</v>
          </cell>
        </row>
        <row r="13">
          <cell r="H13">
            <v>10.763910416709722</v>
          </cell>
        </row>
      </sheetData>
      <sheetData sheetId="4">
        <row r="3">
          <cell r="Y3" t="str">
            <v>Unit</v>
          </cell>
          <cell r="Z3">
            <v>1</v>
          </cell>
          <cell r="AA3">
            <v>2</v>
          </cell>
          <cell r="AB3">
            <v>3</v>
          </cell>
          <cell r="AC3">
            <v>4</v>
          </cell>
          <cell r="AD3">
            <v>5</v>
          </cell>
          <cell r="AE3">
            <v>6</v>
          </cell>
          <cell r="AF3">
            <v>7</v>
          </cell>
          <cell r="AG3">
            <v>8</v>
          </cell>
          <cell r="AH3">
            <v>9</v>
          </cell>
          <cell r="AI3">
            <v>10</v>
          </cell>
          <cell r="AJ3">
            <v>11</v>
          </cell>
          <cell r="AK3">
            <v>12</v>
          </cell>
          <cell r="AL3">
            <v>13</v>
          </cell>
          <cell r="AM3">
            <v>14</v>
          </cell>
          <cell r="AN3">
            <v>15</v>
          </cell>
          <cell r="AO3">
            <v>16</v>
          </cell>
        </row>
        <row r="4">
          <cell r="X4" t="str">
            <v>RoofInsMetal</v>
          </cell>
          <cell r="Y4" t="str">
            <v>m² K/W</v>
          </cell>
          <cell r="Z4">
            <v>2.196906583157046</v>
          </cell>
          <cell r="AA4">
            <v>2.196906583157046</v>
          </cell>
          <cell r="AB4">
            <v>2.196906583157046</v>
          </cell>
          <cell r="AC4">
            <v>2.196906583157046</v>
          </cell>
          <cell r="AD4">
            <v>2.196906583157046</v>
          </cell>
          <cell r="AE4">
            <v>2.196906583157046</v>
          </cell>
          <cell r="AF4">
            <v>2.196906583157046</v>
          </cell>
          <cell r="AG4">
            <v>2.196906583157046</v>
          </cell>
          <cell r="AH4">
            <v>2.196906583157046</v>
          </cell>
          <cell r="AI4">
            <v>2.196906583157046</v>
          </cell>
          <cell r="AJ4">
            <v>2.196906583157046</v>
          </cell>
          <cell r="AK4">
            <v>2.196906583157046</v>
          </cell>
          <cell r="AL4">
            <v>2.196906583157046</v>
          </cell>
          <cell r="AM4">
            <v>2.196906583157046</v>
          </cell>
          <cell r="AN4">
            <v>2.196906583157046</v>
          </cell>
          <cell r="AO4">
            <v>2.196906583157046</v>
          </cell>
        </row>
        <row r="5">
          <cell r="X5" t="str">
            <v>RoofInsAboveDeck</v>
          </cell>
          <cell r="Y5" t="str">
            <v>m² K/W</v>
          </cell>
          <cell r="Z5">
            <v>3.0234880784205331</v>
          </cell>
          <cell r="AA5">
            <v>3.9450483387994533</v>
          </cell>
          <cell r="AB5">
            <v>3.9450483387994533</v>
          </cell>
          <cell r="AC5">
            <v>3.9450483387994533</v>
          </cell>
          <cell r="AD5">
            <v>3.0234880784205331</v>
          </cell>
          <cell r="AE5">
            <v>1.7775386063882341</v>
          </cell>
          <cell r="AF5">
            <v>2.0579129996354562</v>
          </cell>
          <cell r="AG5">
            <v>2.0579129996354562</v>
          </cell>
          <cell r="AH5">
            <v>3.9450483387994533</v>
          </cell>
          <cell r="AI5">
            <v>3.9450483387994533</v>
          </cell>
          <cell r="AJ5">
            <v>3.9450483387994533</v>
          </cell>
          <cell r="AK5">
            <v>3.9450483387994533</v>
          </cell>
          <cell r="AL5">
            <v>3.9450483387994533</v>
          </cell>
          <cell r="AM5">
            <v>3.9450483387994533</v>
          </cell>
          <cell r="AN5">
            <v>3.9450483387994533</v>
          </cell>
          <cell r="AO5">
            <v>3.9450483387994533</v>
          </cell>
        </row>
        <row r="6">
          <cell r="X6" t="str">
            <v>RoofInsWoodOther</v>
          </cell>
          <cell r="Y6" t="str">
            <v>m² K/W</v>
          </cell>
          <cell r="Z6">
            <v>2.8906049533482774</v>
          </cell>
          <cell r="AA6">
            <v>3.8121652137271975</v>
          </cell>
          <cell r="AB6">
            <v>3.8121652137271975</v>
          </cell>
          <cell r="AC6">
            <v>3.8121652137271975</v>
          </cell>
          <cell r="AD6">
            <v>2.8906049533482774</v>
          </cell>
          <cell r="AE6">
            <v>1.6446554813159782</v>
          </cell>
          <cell r="AF6">
            <v>1.9250298745632004</v>
          </cell>
          <cell r="AG6">
            <v>1.9250298745632004</v>
          </cell>
          <cell r="AH6">
            <v>3.8121652137271975</v>
          </cell>
          <cell r="AI6">
            <v>3.8121652137271975</v>
          </cell>
          <cell r="AJ6">
            <v>3.8121652137271975</v>
          </cell>
          <cell r="AK6">
            <v>3.8121652137271975</v>
          </cell>
          <cell r="AL6">
            <v>3.8121652137271975</v>
          </cell>
          <cell r="AM6">
            <v>3.8121652137271975</v>
          </cell>
          <cell r="AN6">
            <v>3.8121652137271975</v>
          </cell>
          <cell r="AO6">
            <v>3.8121652137271975</v>
          </cell>
        </row>
        <row r="7">
          <cell r="X7" t="str">
            <v>RoofAbsSLow</v>
          </cell>
          <cell r="Y7">
            <v>0</v>
          </cell>
          <cell r="Z7">
            <v>0.75</v>
          </cell>
          <cell r="AA7">
            <v>0.44999999999999996</v>
          </cell>
          <cell r="AB7">
            <v>0.44999999999999996</v>
          </cell>
          <cell r="AC7">
            <v>0.44999999999999996</v>
          </cell>
          <cell r="AD7">
            <v>0.44999999999999996</v>
          </cell>
          <cell r="AE7">
            <v>0.44999999999999996</v>
          </cell>
          <cell r="AF7">
            <v>0.44999999999999996</v>
          </cell>
          <cell r="AG7">
            <v>0.44999999999999996</v>
          </cell>
          <cell r="AH7">
            <v>0.44999999999999996</v>
          </cell>
          <cell r="AI7">
            <v>0.44999999999999996</v>
          </cell>
          <cell r="AJ7">
            <v>0.44999999999999996</v>
          </cell>
          <cell r="AK7">
            <v>0.44999999999999996</v>
          </cell>
          <cell r="AL7">
            <v>0.44999999999999996</v>
          </cell>
          <cell r="AM7">
            <v>0.44999999999999996</v>
          </cell>
          <cell r="AN7">
            <v>0.44999999999999996</v>
          </cell>
          <cell r="AO7">
            <v>0.75</v>
          </cell>
        </row>
        <row r="8">
          <cell r="X8" t="str">
            <v>RoofAbsTLow</v>
          </cell>
          <cell r="Y8">
            <v>0</v>
          </cell>
          <cell r="Z8">
            <v>0.19999999999999996</v>
          </cell>
          <cell r="AA8">
            <v>0.25</v>
          </cell>
          <cell r="AB8">
            <v>0.25</v>
          </cell>
          <cell r="AC8">
            <v>0.25</v>
          </cell>
          <cell r="AD8">
            <v>0.25</v>
          </cell>
          <cell r="AE8">
            <v>0.25</v>
          </cell>
          <cell r="AF8">
            <v>0.25</v>
          </cell>
          <cell r="AG8">
            <v>0.25</v>
          </cell>
          <cell r="AH8">
            <v>0.25</v>
          </cell>
          <cell r="AI8">
            <v>0.25</v>
          </cell>
          <cell r="AJ8">
            <v>0.25</v>
          </cell>
          <cell r="AK8">
            <v>0.25</v>
          </cell>
          <cell r="AL8">
            <v>0.25</v>
          </cell>
          <cell r="AM8">
            <v>0.25</v>
          </cell>
          <cell r="AN8">
            <v>0.25</v>
          </cell>
          <cell r="AO8">
            <v>0.19999999999999996</v>
          </cell>
        </row>
        <row r="9">
          <cell r="X9" t="str">
            <v>RoofAbsSSteepLight</v>
          </cell>
          <cell r="Y9">
            <v>0</v>
          </cell>
          <cell r="Z9">
            <v>0.75</v>
          </cell>
          <cell r="AA9">
            <v>0.8</v>
          </cell>
          <cell r="AB9">
            <v>0.8</v>
          </cell>
          <cell r="AC9">
            <v>0.8</v>
          </cell>
          <cell r="AD9">
            <v>0.8</v>
          </cell>
          <cell r="AE9">
            <v>0.8</v>
          </cell>
          <cell r="AF9">
            <v>0.8</v>
          </cell>
          <cell r="AG9">
            <v>0.8</v>
          </cell>
          <cell r="AH9">
            <v>0.8</v>
          </cell>
          <cell r="AI9">
            <v>0.8</v>
          </cell>
          <cell r="AJ9">
            <v>0.8</v>
          </cell>
          <cell r="AK9">
            <v>0.8</v>
          </cell>
          <cell r="AL9">
            <v>0.8</v>
          </cell>
          <cell r="AM9">
            <v>0.8</v>
          </cell>
          <cell r="AN9">
            <v>0.8</v>
          </cell>
          <cell r="AO9">
            <v>0.8</v>
          </cell>
        </row>
        <row r="10">
          <cell r="X10" t="str">
            <v>RoofAbsTSteepLight</v>
          </cell>
          <cell r="Y10">
            <v>0</v>
          </cell>
          <cell r="Z10">
            <v>0.19999999999999996</v>
          </cell>
          <cell r="AA10">
            <v>0.25</v>
          </cell>
          <cell r="AB10">
            <v>0.25</v>
          </cell>
          <cell r="AC10">
            <v>0.25</v>
          </cell>
          <cell r="AD10">
            <v>0.25</v>
          </cell>
          <cell r="AE10">
            <v>0.25</v>
          </cell>
          <cell r="AF10">
            <v>0.25</v>
          </cell>
          <cell r="AG10">
            <v>0.25</v>
          </cell>
          <cell r="AH10">
            <v>0.25</v>
          </cell>
          <cell r="AI10">
            <v>0.25</v>
          </cell>
          <cell r="AJ10">
            <v>0.25</v>
          </cell>
          <cell r="AK10">
            <v>0.25</v>
          </cell>
          <cell r="AL10">
            <v>0.25</v>
          </cell>
          <cell r="AM10">
            <v>0.25</v>
          </cell>
          <cell r="AN10">
            <v>0.25</v>
          </cell>
          <cell r="AO10">
            <v>0.25</v>
          </cell>
        </row>
        <row r="11">
          <cell r="X11" t="str">
            <v>RoofAbsSSteepHeavy</v>
          </cell>
          <cell r="Y11">
            <v>0</v>
          </cell>
          <cell r="Z11">
            <v>0.85</v>
          </cell>
          <cell r="AA11">
            <v>0.85</v>
          </cell>
          <cell r="AB11">
            <v>0.85</v>
          </cell>
          <cell r="AC11">
            <v>0.85</v>
          </cell>
          <cell r="AD11">
            <v>0.85</v>
          </cell>
          <cell r="AE11">
            <v>0.85</v>
          </cell>
          <cell r="AF11">
            <v>0.85</v>
          </cell>
          <cell r="AG11">
            <v>0.85</v>
          </cell>
          <cell r="AH11">
            <v>0.85</v>
          </cell>
          <cell r="AI11">
            <v>0.85</v>
          </cell>
          <cell r="AJ11">
            <v>0.85</v>
          </cell>
          <cell r="AK11">
            <v>0.85</v>
          </cell>
          <cell r="AL11">
            <v>0.85</v>
          </cell>
          <cell r="AM11">
            <v>0.85</v>
          </cell>
          <cell r="AN11">
            <v>0.85</v>
          </cell>
          <cell r="AO11">
            <v>0.85</v>
          </cell>
        </row>
        <row r="12">
          <cell r="X12" t="str">
            <v>RoofAbsTSteepHeavy</v>
          </cell>
          <cell r="Y12">
            <v>0</v>
          </cell>
          <cell r="Z12">
            <v>0.25</v>
          </cell>
          <cell r="AA12">
            <v>0.25</v>
          </cell>
          <cell r="AB12">
            <v>0.25</v>
          </cell>
          <cell r="AC12">
            <v>0.25</v>
          </cell>
          <cell r="AD12">
            <v>0.25</v>
          </cell>
          <cell r="AE12">
            <v>0.25</v>
          </cell>
          <cell r="AF12">
            <v>0.25</v>
          </cell>
          <cell r="AG12">
            <v>0.25</v>
          </cell>
          <cell r="AH12">
            <v>0.25</v>
          </cell>
          <cell r="AI12">
            <v>0.25</v>
          </cell>
          <cell r="AJ12">
            <v>0.25</v>
          </cell>
          <cell r="AK12">
            <v>0.25</v>
          </cell>
          <cell r="AL12">
            <v>0.25</v>
          </cell>
          <cell r="AM12">
            <v>0.25</v>
          </cell>
          <cell r="AN12">
            <v>0.25</v>
          </cell>
          <cell r="AO12">
            <v>0.25</v>
          </cell>
        </row>
        <row r="13">
          <cell r="X13" t="str">
            <v>WallInsMetal</v>
          </cell>
          <cell r="Y13" t="str">
            <v>m² K/W</v>
          </cell>
          <cell r="Z13">
            <v>1.0082328241901453</v>
          </cell>
          <cell r="AA13">
            <v>2.3367876797591864</v>
          </cell>
          <cell r="AB13">
            <v>1.0082328241901453</v>
          </cell>
          <cell r="AC13">
            <v>2.3367876797591864</v>
          </cell>
          <cell r="AD13">
            <v>2.3367876797591864</v>
          </cell>
          <cell r="AE13">
            <v>1.0082328241901453</v>
          </cell>
          <cell r="AF13">
            <v>1.0082328241901453</v>
          </cell>
          <cell r="AG13">
            <v>2.3367876797591864</v>
          </cell>
          <cell r="AH13">
            <v>2.3367876797591864</v>
          </cell>
          <cell r="AI13">
            <v>2.3367876797591864</v>
          </cell>
          <cell r="AJ13">
            <v>2.3367876797591864</v>
          </cell>
          <cell r="AK13">
            <v>2.3367876797591864</v>
          </cell>
          <cell r="AL13">
            <v>2.3367876797591864</v>
          </cell>
          <cell r="AM13">
            <v>2.3367876797591864</v>
          </cell>
          <cell r="AN13">
            <v>2.5393878129296339</v>
          </cell>
          <cell r="AO13">
            <v>2.3367876797591864</v>
          </cell>
        </row>
        <row r="14">
          <cell r="X14" t="str">
            <v>WallInsMetalFramed</v>
          </cell>
          <cell r="Y14" t="str">
            <v>m² K/W</v>
          </cell>
          <cell r="Z14">
            <v>1.4609636167878515</v>
          </cell>
          <cell r="AA14">
            <v>2.504407653539467</v>
          </cell>
          <cell r="AB14">
            <v>1.8116060573222699</v>
          </cell>
          <cell r="AC14">
            <v>2.504407653539467</v>
          </cell>
          <cell r="AD14">
            <v>2.504407653539467</v>
          </cell>
          <cell r="AE14">
            <v>1.4609636167878515</v>
          </cell>
          <cell r="AF14">
            <v>1.4609636167878515</v>
          </cell>
          <cell r="AG14">
            <v>2.504407653539467</v>
          </cell>
          <cell r="AH14">
            <v>2.504407653539467</v>
          </cell>
          <cell r="AI14">
            <v>2.504407653539467</v>
          </cell>
          <cell r="AJ14">
            <v>2.504407653539467</v>
          </cell>
          <cell r="AK14">
            <v>2.504407653539467</v>
          </cell>
          <cell r="AL14">
            <v>2.504407653539467</v>
          </cell>
          <cell r="AM14">
            <v>2.504407653539467</v>
          </cell>
          <cell r="AN14">
            <v>2.504407653539467</v>
          </cell>
          <cell r="AO14">
            <v>2.504407653539467</v>
          </cell>
        </row>
        <row r="15">
          <cell r="X15" t="str">
            <v>WallInsMassLt</v>
          </cell>
          <cell r="Y15" t="str">
            <v>m² K/W</v>
          </cell>
          <cell r="Z15">
            <v>0.59552972739422749</v>
          </cell>
          <cell r="AA15">
            <v>0.73295062504484876</v>
          </cell>
          <cell r="AB15">
            <v>0.33049827841115331</v>
          </cell>
          <cell r="AC15">
            <v>0.47282418171161583</v>
          </cell>
          <cell r="AD15">
            <v>9.7258850248443468E-2</v>
          </cell>
          <cell r="AE15">
            <v>9.7258850248443468E-2</v>
          </cell>
          <cell r="AF15">
            <v>9.7258850248443468E-2</v>
          </cell>
          <cell r="AG15">
            <v>9.7258850248443468E-2</v>
          </cell>
          <cell r="AH15">
            <v>9.7258850248443468E-2</v>
          </cell>
          <cell r="AI15">
            <v>0.73295062504484876</v>
          </cell>
          <cell r="AJ15">
            <v>0.73295062504484876</v>
          </cell>
          <cell r="AK15">
            <v>0.73295062504484876</v>
          </cell>
          <cell r="AL15">
            <v>0.73295062504484876</v>
          </cell>
          <cell r="AM15">
            <v>0.73295062504484876</v>
          </cell>
          <cell r="AN15">
            <v>0.73295062504484876</v>
          </cell>
          <cell r="AO15">
            <v>0.73295062504484876</v>
          </cell>
        </row>
        <row r="16">
          <cell r="X16" t="str">
            <v>WallInsMassHvy</v>
          </cell>
          <cell r="Y16" t="str">
            <v>m² K/W</v>
          </cell>
          <cell r="Z16">
            <v>0.34613337434919739</v>
          </cell>
          <cell r="AA16">
            <v>1.5E-3</v>
          </cell>
          <cell r="AB16">
            <v>1.5E-3</v>
          </cell>
          <cell r="AC16">
            <v>1.5E-3</v>
          </cell>
          <cell r="AD16">
            <v>1.5E-3</v>
          </cell>
          <cell r="AE16">
            <v>1.5E-3</v>
          </cell>
          <cell r="AF16">
            <v>1.5E-3</v>
          </cell>
          <cell r="AG16">
            <v>1.5E-3</v>
          </cell>
          <cell r="AH16">
            <v>1.5E-3</v>
          </cell>
          <cell r="AI16">
            <v>1.5E-3</v>
          </cell>
          <cell r="AJ16">
            <v>0.60716622873419479</v>
          </cell>
          <cell r="AK16">
            <v>0.34613337434919739</v>
          </cell>
          <cell r="AL16">
            <v>0.48469109800379317</v>
          </cell>
          <cell r="AM16">
            <v>0.60716622873419479</v>
          </cell>
          <cell r="AN16">
            <v>0.60716622873419479</v>
          </cell>
          <cell r="AO16">
            <v>0.75073429864594332</v>
          </cell>
        </row>
        <row r="17">
          <cell r="X17" t="str">
            <v>WallInsWoodOther</v>
          </cell>
          <cell r="Y17" t="str">
            <v>m² K/W</v>
          </cell>
          <cell r="Z17">
            <v>1.3119108622477325</v>
          </cell>
          <cell r="AA17">
            <v>2.5702586734161765</v>
          </cell>
          <cell r="AB17">
            <v>1.1863421166089363</v>
          </cell>
          <cell r="AC17">
            <v>2.5702586734161765</v>
          </cell>
          <cell r="AD17">
            <v>1.3119108622477325</v>
          </cell>
          <cell r="AE17">
            <v>1.1863421166089363</v>
          </cell>
          <cell r="AF17">
            <v>1.1863421166089363</v>
          </cell>
          <cell r="AG17">
            <v>1.3119108622477325</v>
          </cell>
          <cell r="AH17">
            <v>2.5702586734161765</v>
          </cell>
          <cell r="AI17">
            <v>2.5702586734161765</v>
          </cell>
          <cell r="AJ17">
            <v>2.5702586734161765</v>
          </cell>
          <cell r="AK17">
            <v>2.5702586734161765</v>
          </cell>
          <cell r="AL17">
            <v>2.5702586734161765</v>
          </cell>
          <cell r="AM17">
            <v>2.5702586734161765</v>
          </cell>
          <cell r="AN17">
            <v>3.7784397944383699</v>
          </cell>
          <cell r="AO17">
            <v>2.5702586734161765</v>
          </cell>
        </row>
        <row r="18">
          <cell r="X18" t="str">
            <v>FloorInsExpMass</v>
          </cell>
          <cell r="Y18" t="str">
            <v>m² K/W</v>
          </cell>
          <cell r="Z18">
            <v>1.6283554297421594</v>
          </cell>
          <cell r="AA18">
            <v>1.6283554297421594</v>
          </cell>
          <cell r="AB18">
            <v>0.36879912865767384</v>
          </cell>
          <cell r="AC18">
            <v>0.36879912865767384</v>
          </cell>
          <cell r="AD18">
            <v>0.36879912865767384</v>
          </cell>
          <cell r="AE18">
            <v>0.36879912865767384</v>
          </cell>
          <cell r="AF18">
            <v>0.36879912865767384</v>
          </cell>
          <cell r="AG18">
            <v>0.36879912865767384</v>
          </cell>
          <cell r="AH18">
            <v>0.36879912865767384</v>
          </cell>
          <cell r="AI18">
            <v>0.36879912865767384</v>
          </cell>
          <cell r="AJ18">
            <v>1.6283554297421594</v>
          </cell>
          <cell r="AK18">
            <v>1.6283554297421594</v>
          </cell>
          <cell r="AL18">
            <v>1.6283554297421594</v>
          </cell>
          <cell r="AM18">
            <v>1.6283554297421594</v>
          </cell>
          <cell r="AN18">
            <v>1.6283554297421594</v>
          </cell>
          <cell r="AO18">
            <v>2.7504966658339871</v>
          </cell>
        </row>
        <row r="19">
          <cell r="X19" t="str">
            <v>FloorInsExpWood</v>
          </cell>
          <cell r="Y19" t="str">
            <v>m² K/W</v>
          </cell>
          <cell r="Z19">
            <v>2.9204935821603248</v>
          </cell>
          <cell r="AA19">
            <v>3.767177071383458</v>
          </cell>
          <cell r="AB19">
            <v>1.7319566653635337</v>
          </cell>
          <cell r="AC19">
            <v>1.7319566653635337</v>
          </cell>
          <cell r="AD19">
            <v>1.7319566653635337</v>
          </cell>
          <cell r="AE19">
            <v>1.7319566653635337</v>
          </cell>
          <cell r="AF19">
            <v>1.7319566653635337</v>
          </cell>
          <cell r="AG19">
            <v>1.7319566653635337</v>
          </cell>
          <cell r="AH19">
            <v>1.7319566653635337</v>
          </cell>
          <cell r="AI19">
            <v>1.7319566653635337</v>
          </cell>
          <cell r="AJ19">
            <v>3.767177071383458</v>
          </cell>
          <cell r="AK19">
            <v>1.7319566653635337</v>
          </cell>
          <cell r="AL19">
            <v>1.7319566653635337</v>
          </cell>
          <cell r="AM19">
            <v>3.767177071383458</v>
          </cell>
          <cell r="AN19">
            <v>3.767177071383458</v>
          </cell>
          <cell r="AO19">
            <v>3.767177071383458</v>
          </cell>
        </row>
        <row r="20">
          <cell r="X20" t="str">
            <v>GlassU</v>
          </cell>
          <cell r="Y20" t="str">
            <v>W/m² K</v>
          </cell>
          <cell r="Z20">
            <v>2.6687840419430833</v>
          </cell>
          <cell r="AA20">
            <v>2.6687840419430833</v>
          </cell>
          <cell r="AB20">
            <v>4.3722632176514349</v>
          </cell>
          <cell r="AC20">
            <v>4.3722632176514349</v>
          </cell>
          <cell r="AD20">
            <v>4.3722632176514349</v>
          </cell>
          <cell r="AE20">
            <v>4.3722632176514349</v>
          </cell>
          <cell r="AF20">
            <v>4.3722632176514349</v>
          </cell>
          <cell r="AG20">
            <v>4.3722632176514349</v>
          </cell>
          <cell r="AH20">
            <v>4.3722632176514349</v>
          </cell>
          <cell r="AI20">
            <v>2.6687840419430833</v>
          </cell>
          <cell r="AJ20">
            <v>2.6687840419430833</v>
          </cell>
          <cell r="AK20">
            <v>2.6687840419430833</v>
          </cell>
          <cell r="AL20">
            <v>2.6687840419430833</v>
          </cell>
          <cell r="AM20">
            <v>2.6687840419430833</v>
          </cell>
          <cell r="AN20">
            <v>2.6687840419430833</v>
          </cell>
          <cell r="AO20">
            <v>2.6687840419430833</v>
          </cell>
        </row>
        <row r="21">
          <cell r="X21" t="str">
            <v>SHGCNorth10</v>
          </cell>
          <cell r="Y21">
            <v>0</v>
          </cell>
          <cell r="Z21">
            <v>0.72</v>
          </cell>
          <cell r="AA21">
            <v>0.61</v>
          </cell>
          <cell r="AB21">
            <v>0.61</v>
          </cell>
          <cell r="AC21">
            <v>0.61</v>
          </cell>
          <cell r="AD21">
            <v>0.61</v>
          </cell>
          <cell r="AE21">
            <v>0.61</v>
          </cell>
          <cell r="AF21">
            <v>0.61</v>
          </cell>
          <cell r="AG21">
            <v>0.61</v>
          </cell>
          <cell r="AH21">
            <v>0.61</v>
          </cell>
          <cell r="AI21">
            <v>0.61</v>
          </cell>
          <cell r="AJ21">
            <v>0.61</v>
          </cell>
          <cell r="AK21">
            <v>0.61</v>
          </cell>
          <cell r="AL21">
            <v>0.61</v>
          </cell>
          <cell r="AM21">
            <v>0.61</v>
          </cell>
          <cell r="AN21">
            <v>0.61</v>
          </cell>
          <cell r="AO21">
            <v>0.72</v>
          </cell>
        </row>
        <row r="22">
          <cell r="X22" t="str">
            <v>SHGCNorth20</v>
          </cell>
          <cell r="Y22">
            <v>0</v>
          </cell>
          <cell r="Z22">
            <v>0.49</v>
          </cell>
          <cell r="AA22">
            <v>0.51</v>
          </cell>
          <cell r="AB22">
            <v>0.61</v>
          </cell>
          <cell r="AC22">
            <v>0.61</v>
          </cell>
          <cell r="AD22">
            <v>0.61</v>
          </cell>
          <cell r="AE22">
            <v>0.61</v>
          </cell>
          <cell r="AF22">
            <v>0.61</v>
          </cell>
          <cell r="AG22">
            <v>0.61</v>
          </cell>
          <cell r="AH22">
            <v>0.61</v>
          </cell>
          <cell r="AI22">
            <v>0.51</v>
          </cell>
          <cell r="AJ22">
            <v>0.51</v>
          </cell>
          <cell r="AK22">
            <v>0.51</v>
          </cell>
          <cell r="AL22">
            <v>0.51</v>
          </cell>
          <cell r="AM22">
            <v>0.51</v>
          </cell>
          <cell r="AN22">
            <v>0.51</v>
          </cell>
          <cell r="AO22">
            <v>0.49</v>
          </cell>
        </row>
        <row r="23">
          <cell r="X23" t="str">
            <v>SHGCNorth30</v>
          </cell>
          <cell r="Y23">
            <v>0</v>
          </cell>
          <cell r="Z23">
            <v>0.47</v>
          </cell>
          <cell r="AA23">
            <v>0.47</v>
          </cell>
          <cell r="AB23">
            <v>0.61</v>
          </cell>
          <cell r="AC23">
            <v>0.61</v>
          </cell>
          <cell r="AD23">
            <v>0.61</v>
          </cell>
          <cell r="AE23">
            <v>0.61</v>
          </cell>
          <cell r="AF23">
            <v>0.61</v>
          </cell>
          <cell r="AG23">
            <v>0.61</v>
          </cell>
          <cell r="AH23">
            <v>0.61</v>
          </cell>
          <cell r="AI23">
            <v>0.47</v>
          </cell>
          <cell r="AJ23">
            <v>0.47</v>
          </cell>
          <cell r="AK23">
            <v>0.47</v>
          </cell>
          <cell r="AL23">
            <v>0.47</v>
          </cell>
          <cell r="AM23">
            <v>0.47</v>
          </cell>
          <cell r="AN23">
            <v>0.47</v>
          </cell>
          <cell r="AO23">
            <v>0.47</v>
          </cell>
        </row>
        <row r="24">
          <cell r="X24" t="str">
            <v>SHGCNorth40</v>
          </cell>
          <cell r="Y24">
            <v>0</v>
          </cell>
          <cell r="Z24">
            <v>0.47</v>
          </cell>
          <cell r="AA24">
            <v>0.47</v>
          </cell>
          <cell r="AB24">
            <v>0.61</v>
          </cell>
          <cell r="AC24">
            <v>0.61</v>
          </cell>
          <cell r="AD24">
            <v>0.61</v>
          </cell>
          <cell r="AE24">
            <v>0.61</v>
          </cell>
          <cell r="AF24">
            <v>0.61</v>
          </cell>
          <cell r="AG24">
            <v>0.61</v>
          </cell>
          <cell r="AH24">
            <v>0.61</v>
          </cell>
          <cell r="AI24">
            <v>0.47</v>
          </cell>
          <cell r="AJ24">
            <v>0.47</v>
          </cell>
          <cell r="AK24">
            <v>0.47</v>
          </cell>
          <cell r="AL24">
            <v>0.47</v>
          </cell>
          <cell r="AM24">
            <v>0.4</v>
          </cell>
          <cell r="AN24">
            <v>0.4</v>
          </cell>
          <cell r="AO24">
            <v>0.47</v>
          </cell>
        </row>
        <row r="25">
          <cell r="X25" t="str">
            <v>SHGCESW10</v>
          </cell>
          <cell r="Y25">
            <v>0</v>
          </cell>
          <cell r="Z25">
            <v>0.49</v>
          </cell>
          <cell r="AA25">
            <v>0.47</v>
          </cell>
          <cell r="AB25">
            <v>0.61</v>
          </cell>
          <cell r="AC25">
            <v>0.61</v>
          </cell>
          <cell r="AD25">
            <v>0.61</v>
          </cell>
          <cell r="AE25">
            <v>0.61</v>
          </cell>
          <cell r="AF25">
            <v>0.61</v>
          </cell>
          <cell r="AG25">
            <v>0.61</v>
          </cell>
          <cell r="AH25">
            <v>0.61</v>
          </cell>
          <cell r="AI25">
            <v>0.47</v>
          </cell>
          <cell r="AJ25">
            <v>0.47</v>
          </cell>
          <cell r="AK25">
            <v>0.47</v>
          </cell>
          <cell r="AL25">
            <v>0.47</v>
          </cell>
          <cell r="AM25">
            <v>0.46</v>
          </cell>
          <cell r="AN25">
            <v>0.46</v>
          </cell>
          <cell r="AO25">
            <v>0.49</v>
          </cell>
        </row>
        <row r="26">
          <cell r="X26" t="str">
            <v>SHGCESW20</v>
          </cell>
          <cell r="Y26">
            <v>0</v>
          </cell>
          <cell r="Z26">
            <v>0.43</v>
          </cell>
          <cell r="AA26">
            <v>0.36</v>
          </cell>
          <cell r="AB26">
            <v>0.55000000000000004</v>
          </cell>
          <cell r="AC26">
            <v>0.55000000000000004</v>
          </cell>
          <cell r="AD26">
            <v>0.55000000000000004</v>
          </cell>
          <cell r="AE26">
            <v>0.61</v>
          </cell>
          <cell r="AF26">
            <v>0.61</v>
          </cell>
          <cell r="AG26">
            <v>0.61</v>
          </cell>
          <cell r="AH26">
            <v>0.61</v>
          </cell>
          <cell r="AI26">
            <v>0.36</v>
          </cell>
          <cell r="AJ26">
            <v>0.36</v>
          </cell>
          <cell r="AK26">
            <v>0.36</v>
          </cell>
          <cell r="AL26">
            <v>0.36</v>
          </cell>
          <cell r="AM26">
            <v>0.36</v>
          </cell>
          <cell r="AN26">
            <v>0.36</v>
          </cell>
          <cell r="AO26">
            <v>0.43</v>
          </cell>
        </row>
        <row r="27">
          <cell r="X27" t="str">
            <v>SHGCESW30</v>
          </cell>
          <cell r="Y27">
            <v>0</v>
          </cell>
          <cell r="Z27">
            <v>0.43</v>
          </cell>
          <cell r="AA27">
            <v>0.36</v>
          </cell>
          <cell r="AB27">
            <v>0.41</v>
          </cell>
          <cell r="AC27">
            <v>0.41</v>
          </cell>
          <cell r="AD27">
            <v>0.41</v>
          </cell>
          <cell r="AE27">
            <v>0.39</v>
          </cell>
          <cell r="AF27">
            <v>0.39</v>
          </cell>
          <cell r="AG27">
            <v>0.39</v>
          </cell>
          <cell r="AH27">
            <v>0.39</v>
          </cell>
          <cell r="AI27">
            <v>0.36</v>
          </cell>
          <cell r="AJ27">
            <v>0.36</v>
          </cell>
          <cell r="AK27">
            <v>0.36</v>
          </cell>
          <cell r="AL27">
            <v>0.36</v>
          </cell>
          <cell r="AM27">
            <v>0.36</v>
          </cell>
          <cell r="AN27">
            <v>0.36</v>
          </cell>
          <cell r="AO27">
            <v>0.43</v>
          </cell>
        </row>
        <row r="28">
          <cell r="X28" t="str">
            <v>SHGCESW40</v>
          </cell>
          <cell r="Y28">
            <v>0</v>
          </cell>
          <cell r="Z28">
            <v>0.43</v>
          </cell>
          <cell r="AA28">
            <v>0.31</v>
          </cell>
          <cell r="AB28">
            <v>0.41</v>
          </cell>
          <cell r="AC28">
            <v>0.41</v>
          </cell>
          <cell r="AD28">
            <v>0.41</v>
          </cell>
          <cell r="AE28">
            <v>0.34</v>
          </cell>
          <cell r="AF28">
            <v>0.34</v>
          </cell>
          <cell r="AG28">
            <v>0.34</v>
          </cell>
          <cell r="AH28">
            <v>0.34</v>
          </cell>
          <cell r="AI28">
            <v>0.31</v>
          </cell>
          <cell r="AJ28">
            <v>0.31</v>
          </cell>
          <cell r="AK28">
            <v>0.31</v>
          </cell>
          <cell r="AL28">
            <v>0.31</v>
          </cell>
          <cell r="AM28">
            <v>0.31</v>
          </cell>
          <cell r="AN28">
            <v>0.31</v>
          </cell>
          <cell r="AO28">
            <v>0.43</v>
          </cell>
        </row>
        <row r="29">
          <cell r="X29" t="str">
            <v>DoorInsNonSwing</v>
          </cell>
          <cell r="Y29" t="str">
            <v>m² K/W</v>
          </cell>
          <cell r="Z29">
            <v>1.5E-3</v>
          </cell>
          <cell r="AA29">
            <v>1.5E-3</v>
          </cell>
          <cell r="AB29">
            <v>1.5E-3</v>
          </cell>
          <cell r="AC29">
            <v>1.5E-3</v>
          </cell>
          <cell r="AD29">
            <v>1.5E-3</v>
          </cell>
          <cell r="AE29">
            <v>1.5E-3</v>
          </cell>
          <cell r="AF29">
            <v>1.5E-3</v>
          </cell>
          <cell r="AG29">
            <v>1.5E-3</v>
          </cell>
          <cell r="AH29">
            <v>1.5E-3</v>
          </cell>
          <cell r="AI29">
            <v>1.5E-3</v>
          </cell>
          <cell r="AJ29">
            <v>1.5E-3</v>
          </cell>
          <cell r="AK29">
            <v>1.5E-3</v>
          </cell>
          <cell r="AL29">
            <v>1.5E-3</v>
          </cell>
          <cell r="AM29">
            <v>1.5E-3</v>
          </cell>
          <cell r="AN29">
            <v>1.5E-3</v>
          </cell>
          <cell r="AO29">
            <v>1.5E-3</v>
          </cell>
        </row>
        <row r="30">
          <cell r="X30" t="str">
            <v>DoorInsSwing</v>
          </cell>
          <cell r="Y30" t="str">
            <v>m² K/W</v>
          </cell>
          <cell r="Z30">
            <v>1.5E-3</v>
          </cell>
          <cell r="AA30">
            <v>1.5E-3</v>
          </cell>
          <cell r="AB30">
            <v>1.5E-3</v>
          </cell>
          <cell r="AC30">
            <v>1.5E-3</v>
          </cell>
          <cell r="AD30">
            <v>1.5E-3</v>
          </cell>
          <cell r="AE30">
            <v>1.5E-3</v>
          </cell>
          <cell r="AF30">
            <v>1.5E-3</v>
          </cell>
          <cell r="AG30">
            <v>1.5E-3</v>
          </cell>
          <cell r="AH30">
            <v>1.5E-3</v>
          </cell>
          <cell r="AI30">
            <v>1.5E-3</v>
          </cell>
          <cell r="AJ30">
            <v>1.5E-3</v>
          </cell>
          <cell r="AK30">
            <v>1.5E-3</v>
          </cell>
          <cell r="AL30">
            <v>1.5E-3</v>
          </cell>
          <cell r="AM30">
            <v>1.5E-3</v>
          </cell>
          <cell r="AN30">
            <v>1.5E-3</v>
          </cell>
          <cell r="AO30">
            <v>1.5E-3</v>
          </cell>
        </row>
        <row r="31">
          <cell r="X31" t="str">
            <v>SkyLtUGlassCurb</v>
          </cell>
          <cell r="Y31" t="str">
            <v>W/m² K</v>
          </cell>
          <cell r="Z31">
            <v>6.3028729501209</v>
          </cell>
          <cell r="AA31">
            <v>6.3028729501209</v>
          </cell>
          <cell r="AB31">
            <v>6.3028729501209</v>
          </cell>
          <cell r="AC31">
            <v>6.3028729501209</v>
          </cell>
          <cell r="AD31">
            <v>6.3028729501209</v>
          </cell>
          <cell r="AE31">
            <v>6.3028729501209</v>
          </cell>
          <cell r="AF31">
            <v>6.3028729501209</v>
          </cell>
          <cell r="AG31">
            <v>6.3028729501209</v>
          </cell>
          <cell r="AH31">
            <v>6.3028729501209</v>
          </cell>
          <cell r="AI31">
            <v>6.3028729501209</v>
          </cell>
          <cell r="AJ31">
            <v>6.3028729501209</v>
          </cell>
          <cell r="AK31">
            <v>6.3028729501209</v>
          </cell>
          <cell r="AL31">
            <v>6.3028729501209</v>
          </cell>
          <cell r="AM31">
            <v>6.3028729501209</v>
          </cell>
          <cell r="AN31">
            <v>6.3028729501209</v>
          </cell>
          <cell r="AO31">
            <v>6.3028729501209</v>
          </cell>
        </row>
        <row r="32">
          <cell r="X32" t="str">
            <v>SkyLtUGlassNoCurb</v>
          </cell>
          <cell r="Y32" t="str">
            <v>W/m² K</v>
          </cell>
          <cell r="Z32">
            <v>3.8612194649389298</v>
          </cell>
          <cell r="AA32">
            <v>3.8612194649389298</v>
          </cell>
          <cell r="AB32">
            <v>4.6561764136028261</v>
          </cell>
          <cell r="AC32">
            <v>4.6561764136028261</v>
          </cell>
          <cell r="AD32">
            <v>4.6561764136028261</v>
          </cell>
          <cell r="AE32">
            <v>4.6561764136028261</v>
          </cell>
          <cell r="AF32">
            <v>4.6561764136028261</v>
          </cell>
          <cell r="AG32">
            <v>4.6561764136028261</v>
          </cell>
          <cell r="AH32">
            <v>4.6561764136028261</v>
          </cell>
          <cell r="AI32">
            <v>3.8612194649389298</v>
          </cell>
          <cell r="AJ32">
            <v>3.8612194649389298</v>
          </cell>
          <cell r="AK32">
            <v>3.8612194649389298</v>
          </cell>
          <cell r="AL32">
            <v>3.8612194649389298</v>
          </cell>
          <cell r="AM32">
            <v>3.8612194649389298</v>
          </cell>
          <cell r="AN32">
            <v>3.8612194649389298</v>
          </cell>
          <cell r="AO32">
            <v>3.8612194649389298</v>
          </cell>
        </row>
        <row r="33">
          <cell r="X33" t="str">
            <v>SkyLtUPlastic</v>
          </cell>
          <cell r="Y33" t="str">
            <v>W/m² K</v>
          </cell>
          <cell r="Z33">
            <v>5.9053944757889507</v>
          </cell>
          <cell r="AA33">
            <v>6.3028729501209</v>
          </cell>
          <cell r="AB33">
            <v>6.3028729501209</v>
          </cell>
          <cell r="AC33">
            <v>6.3028729501209</v>
          </cell>
          <cell r="AD33">
            <v>6.3028729501209</v>
          </cell>
          <cell r="AE33">
            <v>6.3028729501209</v>
          </cell>
          <cell r="AF33">
            <v>6.3028729501209</v>
          </cell>
          <cell r="AG33">
            <v>6.3028729501209</v>
          </cell>
          <cell r="AH33">
            <v>6.3028729501209</v>
          </cell>
          <cell r="AI33">
            <v>6.3028729501209</v>
          </cell>
          <cell r="AJ33">
            <v>6.3028729501209</v>
          </cell>
          <cell r="AK33">
            <v>6.3028729501209</v>
          </cell>
          <cell r="AL33">
            <v>6.3028729501209</v>
          </cell>
          <cell r="AM33">
            <v>6.3028729501209</v>
          </cell>
          <cell r="AN33">
            <v>6.3028729501209</v>
          </cell>
          <cell r="AO33">
            <v>5.9053944757889507</v>
          </cell>
        </row>
        <row r="34">
          <cell r="X34" t="str">
            <v>SkyLtSHGCGlass2</v>
          </cell>
          <cell r="Y34">
            <v>0</v>
          </cell>
          <cell r="Z34">
            <v>0.7</v>
          </cell>
          <cell r="AA34">
            <v>0.46</v>
          </cell>
          <cell r="AB34">
            <v>0.56999999999999995</v>
          </cell>
          <cell r="AC34">
            <v>0.56999999999999995</v>
          </cell>
          <cell r="AD34">
            <v>0.56999999999999995</v>
          </cell>
          <cell r="AE34">
            <v>0.56999999999999995</v>
          </cell>
          <cell r="AF34">
            <v>0.56999999999999995</v>
          </cell>
          <cell r="AG34">
            <v>0.56999999999999995</v>
          </cell>
          <cell r="AH34">
            <v>0.56999999999999995</v>
          </cell>
          <cell r="AI34">
            <v>0.46</v>
          </cell>
          <cell r="AJ34">
            <v>0.46</v>
          </cell>
          <cell r="AK34">
            <v>0.46</v>
          </cell>
          <cell r="AL34">
            <v>0.46</v>
          </cell>
          <cell r="AM34">
            <v>0.46</v>
          </cell>
          <cell r="AN34">
            <v>0.46</v>
          </cell>
          <cell r="AO34">
            <v>0.7</v>
          </cell>
        </row>
        <row r="35">
          <cell r="X35" t="str">
            <v>SkyLtSHGCGlass5</v>
          </cell>
          <cell r="Y35">
            <v>0</v>
          </cell>
          <cell r="Z35">
            <v>0.7</v>
          </cell>
          <cell r="AA35">
            <v>0.36</v>
          </cell>
          <cell r="AB35">
            <v>0.4</v>
          </cell>
          <cell r="AC35">
            <v>0.4</v>
          </cell>
          <cell r="AD35">
            <v>0.4</v>
          </cell>
          <cell r="AE35">
            <v>0.4</v>
          </cell>
          <cell r="AF35">
            <v>0.4</v>
          </cell>
          <cell r="AG35">
            <v>0.4</v>
          </cell>
          <cell r="AH35">
            <v>0.4</v>
          </cell>
          <cell r="AI35">
            <v>0.36</v>
          </cell>
          <cell r="AJ35">
            <v>0.36</v>
          </cell>
          <cell r="AK35">
            <v>0.36</v>
          </cell>
          <cell r="AL35">
            <v>0.36</v>
          </cell>
          <cell r="AM35">
            <v>0.36</v>
          </cell>
          <cell r="AN35">
            <v>0.36</v>
          </cell>
          <cell r="AO35">
            <v>0.7</v>
          </cell>
        </row>
        <row r="36">
          <cell r="X36" t="str">
            <v>SkyLtSHGCPlastic2</v>
          </cell>
          <cell r="Y36">
            <v>0</v>
          </cell>
          <cell r="Z36">
            <v>0.69</v>
          </cell>
          <cell r="AA36">
            <v>0.69</v>
          </cell>
          <cell r="AB36">
            <v>0.69</v>
          </cell>
          <cell r="AC36">
            <v>0.69</v>
          </cell>
          <cell r="AD36">
            <v>0.69</v>
          </cell>
          <cell r="AE36">
            <v>0.69</v>
          </cell>
          <cell r="AF36">
            <v>0.69</v>
          </cell>
          <cell r="AG36">
            <v>0.69</v>
          </cell>
          <cell r="AH36">
            <v>0.69</v>
          </cell>
          <cell r="AI36">
            <v>0.69</v>
          </cell>
          <cell r="AJ36">
            <v>0.69</v>
          </cell>
          <cell r="AK36">
            <v>0.69</v>
          </cell>
          <cell r="AL36">
            <v>0.69</v>
          </cell>
          <cell r="AM36">
            <v>0.69</v>
          </cell>
          <cell r="AN36">
            <v>0.69</v>
          </cell>
          <cell r="AO36">
            <v>0.69</v>
          </cell>
        </row>
        <row r="37">
          <cell r="X37" t="str">
            <v>SkyLtSHGCPlastic5</v>
          </cell>
          <cell r="Y37">
            <v>0</v>
          </cell>
          <cell r="Z37">
            <v>0.56999999999999995</v>
          </cell>
          <cell r="AA37">
            <v>0.56999999999999995</v>
          </cell>
          <cell r="AB37">
            <v>0.56999999999999995</v>
          </cell>
          <cell r="AC37">
            <v>0.56999999999999995</v>
          </cell>
          <cell r="AD37">
            <v>0.56999999999999995</v>
          </cell>
          <cell r="AE37">
            <v>0.56999999999999995</v>
          </cell>
          <cell r="AF37">
            <v>0.56999999999999995</v>
          </cell>
          <cell r="AG37">
            <v>0.56999999999999995</v>
          </cell>
          <cell r="AH37">
            <v>0.56999999999999995</v>
          </cell>
          <cell r="AI37">
            <v>0.56999999999999995</v>
          </cell>
          <cell r="AJ37">
            <v>0.56999999999999995</v>
          </cell>
          <cell r="AK37">
            <v>0.56999999999999995</v>
          </cell>
          <cell r="AL37">
            <v>0.56999999999999995</v>
          </cell>
          <cell r="AM37">
            <v>0.56999999999999995</v>
          </cell>
          <cell r="AN37">
            <v>0.56999999999999995</v>
          </cell>
          <cell r="AO37">
            <v>0.56999999999999995</v>
          </cell>
        </row>
        <row r="38">
          <cell r="X38" t="str">
            <v>VLTNorth10</v>
          </cell>
          <cell r="Y38">
            <v>0</v>
          </cell>
          <cell r="Z38">
            <v>0.81359999999999988</v>
          </cell>
          <cell r="AA38">
            <v>0.68929999999999991</v>
          </cell>
          <cell r="AB38">
            <v>0.68929999999999991</v>
          </cell>
          <cell r="AC38">
            <v>0.68929999999999991</v>
          </cell>
          <cell r="AD38">
            <v>0.68929999999999991</v>
          </cell>
          <cell r="AE38">
            <v>0.68929999999999991</v>
          </cell>
          <cell r="AF38">
            <v>0.68929999999999991</v>
          </cell>
          <cell r="AG38">
            <v>0.68929999999999991</v>
          </cell>
          <cell r="AH38">
            <v>0.68929999999999991</v>
          </cell>
          <cell r="AI38">
            <v>0.68929999999999991</v>
          </cell>
          <cell r="AJ38">
            <v>0.68929999999999991</v>
          </cell>
          <cell r="AK38">
            <v>0.68929999999999991</v>
          </cell>
          <cell r="AL38">
            <v>0.68929999999999991</v>
          </cell>
          <cell r="AM38">
            <v>0.68929999999999991</v>
          </cell>
          <cell r="AN38">
            <v>0.68929999999999991</v>
          </cell>
          <cell r="AO38">
            <v>0.81359999999999988</v>
          </cell>
        </row>
        <row r="39">
          <cell r="X39" t="str">
            <v>VLTNorth20</v>
          </cell>
          <cell r="Y39">
            <v>0</v>
          </cell>
          <cell r="Z39">
            <v>0.55369999999999997</v>
          </cell>
          <cell r="AA39">
            <v>0.57629999999999992</v>
          </cell>
          <cell r="AB39">
            <v>0.68929999999999991</v>
          </cell>
          <cell r="AC39">
            <v>0.68929999999999991</v>
          </cell>
          <cell r="AD39">
            <v>0.68929999999999991</v>
          </cell>
          <cell r="AE39">
            <v>0.68929999999999991</v>
          </cell>
          <cell r="AF39">
            <v>0.68929999999999991</v>
          </cell>
          <cell r="AG39">
            <v>0.68929999999999991</v>
          </cell>
          <cell r="AH39">
            <v>0.68929999999999991</v>
          </cell>
          <cell r="AI39">
            <v>0.57629999999999992</v>
          </cell>
          <cell r="AJ39">
            <v>0.57629999999999992</v>
          </cell>
          <cell r="AK39">
            <v>0.57629999999999992</v>
          </cell>
          <cell r="AL39">
            <v>0.57629999999999992</v>
          </cell>
          <cell r="AM39">
            <v>0.57629999999999992</v>
          </cell>
          <cell r="AN39">
            <v>0.57629999999999992</v>
          </cell>
          <cell r="AO39">
            <v>0.55369999999999997</v>
          </cell>
        </row>
        <row r="40">
          <cell r="X40" t="str">
            <v>VLTNorth30</v>
          </cell>
          <cell r="Y40">
            <v>0</v>
          </cell>
          <cell r="Z40">
            <v>0.53109999999999991</v>
          </cell>
          <cell r="AA40">
            <v>0.53109999999999991</v>
          </cell>
          <cell r="AB40">
            <v>0.68929999999999991</v>
          </cell>
          <cell r="AC40">
            <v>0.68929999999999991</v>
          </cell>
          <cell r="AD40">
            <v>0.68929999999999991</v>
          </cell>
          <cell r="AE40">
            <v>0.68929999999999991</v>
          </cell>
          <cell r="AF40">
            <v>0.68929999999999991</v>
          </cell>
          <cell r="AG40">
            <v>0.68929999999999991</v>
          </cell>
          <cell r="AH40">
            <v>0.68929999999999991</v>
          </cell>
          <cell r="AI40">
            <v>0.53109999999999991</v>
          </cell>
          <cell r="AJ40">
            <v>0.53109999999999991</v>
          </cell>
          <cell r="AK40">
            <v>0.53109999999999991</v>
          </cell>
          <cell r="AL40">
            <v>0.53109999999999991</v>
          </cell>
          <cell r="AM40">
            <v>0.53109999999999991</v>
          </cell>
          <cell r="AN40">
            <v>0.53109999999999991</v>
          </cell>
          <cell r="AO40">
            <v>0.53109999999999991</v>
          </cell>
        </row>
        <row r="41">
          <cell r="X41" t="str">
            <v>VLTNorth40</v>
          </cell>
          <cell r="Y41">
            <v>0</v>
          </cell>
          <cell r="Z41">
            <v>0.53109999999999991</v>
          </cell>
          <cell r="AA41">
            <v>0.53109999999999991</v>
          </cell>
          <cell r="AB41">
            <v>0.68929999999999991</v>
          </cell>
          <cell r="AC41">
            <v>0.68929999999999991</v>
          </cell>
          <cell r="AD41">
            <v>0.68929999999999991</v>
          </cell>
          <cell r="AE41">
            <v>0.68929999999999991</v>
          </cell>
          <cell r="AF41">
            <v>0.68929999999999991</v>
          </cell>
          <cell r="AG41">
            <v>0.68929999999999991</v>
          </cell>
          <cell r="AH41">
            <v>0.68929999999999991</v>
          </cell>
          <cell r="AI41">
            <v>0.53109999999999991</v>
          </cell>
          <cell r="AJ41">
            <v>0.53109999999999991</v>
          </cell>
          <cell r="AK41">
            <v>0.53109999999999991</v>
          </cell>
          <cell r="AL41">
            <v>0.53109999999999991</v>
          </cell>
          <cell r="AM41">
            <v>0.45199999999999996</v>
          </cell>
          <cell r="AN41">
            <v>0.45199999999999996</v>
          </cell>
          <cell r="AO41">
            <v>0.53109999999999991</v>
          </cell>
        </row>
        <row r="42">
          <cell r="X42" t="str">
            <v>VLTESW10</v>
          </cell>
          <cell r="Y42">
            <v>0</v>
          </cell>
          <cell r="Z42">
            <v>0.55369999999999997</v>
          </cell>
          <cell r="AA42">
            <v>0.53109999999999991</v>
          </cell>
          <cell r="AB42">
            <v>0.68929999999999991</v>
          </cell>
          <cell r="AC42">
            <v>0.68929999999999991</v>
          </cell>
          <cell r="AD42">
            <v>0.68929999999999991</v>
          </cell>
          <cell r="AE42">
            <v>0.68929999999999991</v>
          </cell>
          <cell r="AF42">
            <v>0.68929999999999991</v>
          </cell>
          <cell r="AG42">
            <v>0.68929999999999991</v>
          </cell>
          <cell r="AH42">
            <v>0.68929999999999991</v>
          </cell>
          <cell r="AI42">
            <v>0.53109999999999991</v>
          </cell>
          <cell r="AJ42">
            <v>0.53109999999999991</v>
          </cell>
          <cell r="AK42">
            <v>0.53109999999999991</v>
          </cell>
          <cell r="AL42">
            <v>0.53109999999999991</v>
          </cell>
          <cell r="AM42">
            <v>0.51979999999999993</v>
          </cell>
          <cell r="AN42">
            <v>0.51979999999999993</v>
          </cell>
          <cell r="AO42">
            <v>0.55369999999999997</v>
          </cell>
        </row>
        <row r="43">
          <cell r="X43" t="str">
            <v>VLTESW20</v>
          </cell>
          <cell r="Y43">
            <v>0</v>
          </cell>
          <cell r="Z43">
            <v>0.48589999999999994</v>
          </cell>
          <cell r="AA43">
            <v>0.40679999999999994</v>
          </cell>
          <cell r="AB43">
            <v>0.62149999999999994</v>
          </cell>
          <cell r="AC43">
            <v>0.62149999999999994</v>
          </cell>
          <cell r="AD43">
            <v>0.62149999999999994</v>
          </cell>
          <cell r="AE43">
            <v>0.68929999999999991</v>
          </cell>
          <cell r="AF43">
            <v>0.68929999999999991</v>
          </cell>
          <cell r="AG43">
            <v>0.68929999999999991</v>
          </cell>
          <cell r="AH43">
            <v>0.68929999999999991</v>
          </cell>
          <cell r="AI43">
            <v>0.40679999999999994</v>
          </cell>
          <cell r="AJ43">
            <v>0.40679999999999994</v>
          </cell>
          <cell r="AK43">
            <v>0.40679999999999994</v>
          </cell>
          <cell r="AL43">
            <v>0.40679999999999994</v>
          </cell>
          <cell r="AM43">
            <v>0.40679999999999994</v>
          </cell>
          <cell r="AN43">
            <v>0.40679999999999994</v>
          </cell>
          <cell r="AO43">
            <v>0.48589999999999994</v>
          </cell>
        </row>
        <row r="44">
          <cell r="X44" t="str">
            <v>VLTESW30</v>
          </cell>
          <cell r="Y44">
            <v>0</v>
          </cell>
          <cell r="Z44">
            <v>0.48589999999999994</v>
          </cell>
          <cell r="AA44">
            <v>0.40679999999999994</v>
          </cell>
          <cell r="AB44">
            <v>0.46329999999999993</v>
          </cell>
          <cell r="AC44">
            <v>0.46329999999999993</v>
          </cell>
          <cell r="AD44">
            <v>0.46329999999999993</v>
          </cell>
          <cell r="AE44">
            <v>0.44069999999999998</v>
          </cell>
          <cell r="AF44">
            <v>0.44069999999999998</v>
          </cell>
          <cell r="AG44">
            <v>0.44069999999999998</v>
          </cell>
          <cell r="AH44">
            <v>0.44069999999999998</v>
          </cell>
          <cell r="AI44">
            <v>0.40679999999999994</v>
          </cell>
          <cell r="AJ44">
            <v>0.40679999999999994</v>
          </cell>
          <cell r="AK44">
            <v>0.40679999999999994</v>
          </cell>
          <cell r="AL44">
            <v>0.40679999999999994</v>
          </cell>
          <cell r="AM44">
            <v>0.40679999999999994</v>
          </cell>
          <cell r="AN44">
            <v>0.40679999999999994</v>
          </cell>
          <cell r="AO44">
            <v>0.48589999999999994</v>
          </cell>
        </row>
        <row r="45">
          <cell r="X45" t="str">
            <v>VLTESW40</v>
          </cell>
          <cell r="Y45">
            <v>0</v>
          </cell>
          <cell r="Z45">
            <v>0.48589999999999994</v>
          </cell>
          <cell r="AA45">
            <v>0.35029999999999994</v>
          </cell>
          <cell r="AB45">
            <v>0.46329999999999993</v>
          </cell>
          <cell r="AC45">
            <v>0.46329999999999993</v>
          </cell>
          <cell r="AD45">
            <v>0.46329999999999993</v>
          </cell>
          <cell r="AE45">
            <v>0.38419999999999999</v>
          </cell>
          <cell r="AF45">
            <v>0.38419999999999999</v>
          </cell>
          <cell r="AG45">
            <v>0.38419999999999999</v>
          </cell>
          <cell r="AH45">
            <v>0.38419999999999999</v>
          </cell>
          <cell r="AI45">
            <v>0.35029999999999994</v>
          </cell>
          <cell r="AJ45">
            <v>0.35029999999999994</v>
          </cell>
          <cell r="AK45">
            <v>0.35029999999999994</v>
          </cell>
          <cell r="AL45">
            <v>0.35029999999999994</v>
          </cell>
          <cell r="AM45">
            <v>0.35029999999999994</v>
          </cell>
          <cell r="AN45">
            <v>0.35029999999999994</v>
          </cell>
          <cell r="AO45">
            <v>0.48589999999999994</v>
          </cell>
        </row>
        <row r="46">
          <cell r="X46" t="str">
            <v>SkyLtVLTGlass2</v>
          </cell>
          <cell r="Y46">
            <v>0</v>
          </cell>
          <cell r="Z46">
            <v>0.79099999999999993</v>
          </cell>
          <cell r="AA46">
            <v>0.51979999999999993</v>
          </cell>
          <cell r="AB46">
            <v>0.64409999999999989</v>
          </cell>
          <cell r="AC46">
            <v>0.64409999999999989</v>
          </cell>
          <cell r="AD46">
            <v>0.64409999999999989</v>
          </cell>
          <cell r="AE46">
            <v>0.64409999999999989</v>
          </cell>
          <cell r="AF46">
            <v>0.64409999999999989</v>
          </cell>
          <cell r="AG46">
            <v>0.64409999999999989</v>
          </cell>
          <cell r="AH46">
            <v>0.64409999999999989</v>
          </cell>
          <cell r="AI46">
            <v>0.51979999999999993</v>
          </cell>
          <cell r="AJ46">
            <v>0.51979999999999993</v>
          </cell>
          <cell r="AK46">
            <v>0.51979999999999993</v>
          </cell>
          <cell r="AL46">
            <v>0.51979999999999993</v>
          </cell>
          <cell r="AM46">
            <v>0.51979999999999993</v>
          </cell>
          <cell r="AN46">
            <v>0.51979999999999993</v>
          </cell>
          <cell r="AO46">
            <v>0.79099999999999993</v>
          </cell>
        </row>
        <row r="47">
          <cell r="X47" t="str">
            <v>SkyLtVLTGlass5</v>
          </cell>
          <cell r="Y47">
            <v>0</v>
          </cell>
          <cell r="Z47">
            <v>0.79099999999999993</v>
          </cell>
          <cell r="AA47">
            <v>0.40679999999999994</v>
          </cell>
          <cell r="AB47">
            <v>0.45199999999999996</v>
          </cell>
          <cell r="AC47">
            <v>0.45199999999999996</v>
          </cell>
          <cell r="AD47">
            <v>0.45199999999999996</v>
          </cell>
          <cell r="AE47">
            <v>0.45199999999999996</v>
          </cell>
          <cell r="AF47">
            <v>0.45199999999999996</v>
          </cell>
          <cell r="AG47">
            <v>0.45199999999999996</v>
          </cell>
          <cell r="AH47">
            <v>0.45199999999999996</v>
          </cell>
          <cell r="AI47">
            <v>0.40679999999999994</v>
          </cell>
          <cell r="AJ47">
            <v>0.40679999999999994</v>
          </cell>
          <cell r="AK47">
            <v>0.40679999999999994</v>
          </cell>
          <cell r="AL47">
            <v>0.40679999999999994</v>
          </cell>
          <cell r="AM47">
            <v>0.40679999999999994</v>
          </cell>
          <cell r="AN47">
            <v>0.40679999999999994</v>
          </cell>
          <cell r="AO47">
            <v>0.79099999999999993</v>
          </cell>
        </row>
        <row r="48">
          <cell r="X48" t="str">
            <v>SkyLtVLTPlastic2</v>
          </cell>
          <cell r="Y48">
            <v>0</v>
          </cell>
          <cell r="Z48">
            <v>0.77969999999999984</v>
          </cell>
          <cell r="AA48">
            <v>0.77969999999999984</v>
          </cell>
          <cell r="AB48">
            <v>0.77969999999999984</v>
          </cell>
          <cell r="AC48">
            <v>0.77969999999999984</v>
          </cell>
          <cell r="AD48">
            <v>0.77969999999999984</v>
          </cell>
          <cell r="AE48">
            <v>0.77969999999999984</v>
          </cell>
          <cell r="AF48">
            <v>0.77969999999999984</v>
          </cell>
          <cell r="AG48">
            <v>0.77969999999999984</v>
          </cell>
          <cell r="AH48">
            <v>0.77969999999999984</v>
          </cell>
          <cell r="AI48">
            <v>0.77969999999999984</v>
          </cell>
          <cell r="AJ48">
            <v>0.77969999999999984</v>
          </cell>
          <cell r="AK48">
            <v>0.77969999999999984</v>
          </cell>
          <cell r="AL48">
            <v>0.77969999999999984</v>
          </cell>
          <cell r="AM48">
            <v>0.77969999999999984</v>
          </cell>
          <cell r="AN48">
            <v>0.77969999999999984</v>
          </cell>
          <cell r="AO48">
            <v>0.77969999999999984</v>
          </cell>
        </row>
        <row r="49">
          <cell r="X49" t="str">
            <v>SkyLtVLTPlastic5</v>
          </cell>
          <cell r="Y49">
            <v>0</v>
          </cell>
          <cell r="Z49">
            <v>0.64409999999999989</v>
          </cell>
          <cell r="AA49">
            <v>0.64409999999999989</v>
          </cell>
          <cell r="AB49">
            <v>0.64409999999999989</v>
          </cell>
          <cell r="AC49">
            <v>0.64409999999999989</v>
          </cell>
          <cell r="AD49">
            <v>0.64409999999999989</v>
          </cell>
          <cell r="AE49">
            <v>0.64409999999999989</v>
          </cell>
          <cell r="AF49">
            <v>0.64409999999999989</v>
          </cell>
          <cell r="AG49">
            <v>0.64409999999999989</v>
          </cell>
          <cell r="AH49">
            <v>0.64409999999999989</v>
          </cell>
          <cell r="AI49">
            <v>0.64409999999999989</v>
          </cell>
          <cell r="AJ49">
            <v>0.64409999999999989</v>
          </cell>
          <cell r="AK49">
            <v>0.64409999999999989</v>
          </cell>
          <cell r="AL49">
            <v>0.64409999999999989</v>
          </cell>
          <cell r="AM49">
            <v>0.64409999999999989</v>
          </cell>
          <cell r="AN49">
            <v>0.64409999999999989</v>
          </cell>
          <cell r="AO49">
            <v>0.64409999999999989</v>
          </cell>
        </row>
      </sheetData>
      <sheetData sheetId="5"/>
      <sheetData sheetId="6"/>
      <sheetData sheetId="7">
        <row r="2">
          <cell r="B2" t="str">
            <v>0001 CZ15 MediumOffice Base</v>
          </cell>
          <cell r="C2">
            <v>0</v>
          </cell>
          <cell r="D2" t="b">
            <v>0</v>
          </cell>
          <cell r="E2" t="str">
            <v>CZ15RV2.epw</v>
          </cell>
          <cell r="F2">
            <v>15</v>
          </cell>
          <cell r="G2">
            <v>0</v>
          </cell>
          <cell r="H2">
            <v>1.024128E-3</v>
          </cell>
          <cell r="I2">
            <v>8.5837477233149301E-2</v>
          </cell>
          <cell r="J2">
            <v>0</v>
          </cell>
          <cell r="K2">
            <v>3.9450483387994533</v>
          </cell>
          <cell r="L2">
            <v>2.504407653539467</v>
          </cell>
          <cell r="M2">
            <v>0.73</v>
          </cell>
          <cell r="N2">
            <v>0.44999999999999996</v>
          </cell>
          <cell r="O2">
            <v>0.8</v>
          </cell>
          <cell r="P2">
            <v>3.8121652137271975</v>
          </cell>
          <cell r="Q2">
            <v>0.60716622873419479</v>
          </cell>
          <cell r="R2">
            <v>2.6687840419430833</v>
          </cell>
          <cell r="S2">
            <v>0.4</v>
          </cell>
          <cell r="T2">
            <v>0.31</v>
          </cell>
          <cell r="U2">
            <v>0.45199999999999996</v>
          </cell>
          <cell r="V2">
            <v>0.35029999999999994</v>
          </cell>
          <cell r="W2">
            <v>0.51979999999999993</v>
          </cell>
          <cell r="X2">
            <v>9.9999999999999995E-7</v>
          </cell>
          <cell r="Y2">
            <v>0</v>
          </cell>
          <cell r="Z2">
            <v>0</v>
          </cell>
          <cell r="AA2">
            <v>9.6875193750387503</v>
          </cell>
          <cell r="AB2">
            <v>10.763910416709722</v>
          </cell>
          <cell r="AC2">
            <v>31468.723000000002</v>
          </cell>
          <cell r="AD2">
            <v>100000</v>
          </cell>
          <cell r="AE2">
            <v>100000</v>
          </cell>
          <cell r="AF2">
            <v>450</v>
          </cell>
          <cell r="AG2">
            <v>2</v>
          </cell>
          <cell r="AH2">
            <v>0.3</v>
          </cell>
          <cell r="AI2">
            <v>0.2</v>
          </cell>
          <cell r="AJ2">
            <v>3</v>
          </cell>
          <cell r="AK2">
            <v>3</v>
          </cell>
          <cell r="AL2">
            <v>0</v>
          </cell>
          <cell r="AM2" t="str">
            <v>CZ15MediumOffice.idf</v>
          </cell>
          <cell r="AN2" t="str">
            <v>CTZ15SiteDesign.idf</v>
          </cell>
          <cell r="AO2">
            <v>0</v>
          </cell>
          <cell r="AP2">
            <v>1</v>
          </cell>
          <cell r="AQ2" t="str">
            <v>MediumOffice</v>
          </cell>
          <cell r="AR2" t="str">
            <v>Base</v>
          </cell>
          <cell r="AS2">
            <v>0</v>
          </cell>
          <cell r="AT2" t="str">
            <v>No</v>
          </cell>
          <cell r="AU2" t="str">
            <v>No</v>
          </cell>
          <cell r="AV2" t="str">
            <v>No</v>
          </cell>
          <cell r="AW2" t="str">
            <v>No</v>
          </cell>
          <cell r="AX2" t="str">
            <v>No</v>
          </cell>
          <cell r="AY2" t="str">
            <v>No</v>
          </cell>
          <cell r="AZ2" t="str">
            <v>No</v>
          </cell>
          <cell r="BA2" t="str">
            <v>No</v>
          </cell>
          <cell r="BB2" t="str">
            <v>No</v>
          </cell>
          <cell r="BC2" t="str">
            <v>No</v>
          </cell>
          <cell r="BD2" t="str">
            <v>No</v>
          </cell>
          <cell r="BE2" t="str">
            <v>No</v>
          </cell>
          <cell r="BF2" t="str">
            <v>No</v>
          </cell>
          <cell r="BG2" t="str">
            <v>No</v>
          </cell>
          <cell r="BH2" t="str">
            <v>No</v>
          </cell>
          <cell r="BI2" t="str">
            <v>No</v>
          </cell>
          <cell r="BJ2" t="str">
            <v>No</v>
          </cell>
          <cell r="BK2" t="str">
            <v>No</v>
          </cell>
          <cell r="BL2" t="str">
            <v>No</v>
          </cell>
          <cell r="BM2" t="str">
            <v>No</v>
          </cell>
          <cell r="BN2" t="str">
            <v>No</v>
          </cell>
          <cell r="BO2" t="str">
            <v>No</v>
          </cell>
          <cell r="BP2" t="str">
            <v>No</v>
          </cell>
        </row>
        <row r="3">
          <cell r="B3" t="str">
            <v>0002 CZ15 MediumOffice RoofLtR+20</v>
          </cell>
          <cell r="C3" t="str">
            <v>0001 CZ15 MediumOffice Base</v>
          </cell>
          <cell r="D3" t="b">
            <v>0</v>
          </cell>
          <cell r="E3" t="str">
            <v>CZ15RV2.epw</v>
          </cell>
          <cell r="F3">
            <v>15</v>
          </cell>
          <cell r="G3">
            <v>0</v>
          </cell>
          <cell r="H3">
            <v>1.024128E-3</v>
          </cell>
          <cell r="I3">
            <v>8.5837477233149301E-2</v>
          </cell>
          <cell r="J3">
            <v>0</v>
          </cell>
          <cell r="K3">
            <v>5.741310423499316</v>
          </cell>
          <cell r="L3">
            <v>2.504407653539467</v>
          </cell>
          <cell r="M3">
            <v>0.73</v>
          </cell>
          <cell r="N3">
            <v>0.44999999999999996</v>
          </cell>
          <cell r="O3">
            <v>0.8</v>
          </cell>
          <cell r="P3">
            <v>3.8121652137271975</v>
          </cell>
          <cell r="Q3">
            <v>0.60716622873419479</v>
          </cell>
          <cell r="R3">
            <v>2.6687840419430833</v>
          </cell>
          <cell r="S3">
            <v>0.4</v>
          </cell>
          <cell r="T3">
            <v>0.31</v>
          </cell>
          <cell r="U3">
            <v>0.45199999999999996</v>
          </cell>
          <cell r="V3">
            <v>0.35029999999999994</v>
          </cell>
          <cell r="W3">
            <v>0.51979999999999993</v>
          </cell>
          <cell r="X3">
            <v>9.9999999999999995E-7</v>
          </cell>
          <cell r="Y3">
            <v>0</v>
          </cell>
          <cell r="Z3">
            <v>0</v>
          </cell>
          <cell r="AA3">
            <v>9.6875193750387503</v>
          </cell>
          <cell r="AB3">
            <v>10.763910416709722</v>
          </cell>
          <cell r="AC3">
            <v>31468.723000000002</v>
          </cell>
          <cell r="AD3">
            <v>100000</v>
          </cell>
          <cell r="AE3">
            <v>100000</v>
          </cell>
          <cell r="AF3">
            <v>450</v>
          </cell>
          <cell r="AG3">
            <v>2</v>
          </cell>
          <cell r="AH3">
            <v>0.3</v>
          </cell>
          <cell r="AI3">
            <v>0.2</v>
          </cell>
          <cell r="AJ3">
            <v>3</v>
          </cell>
          <cell r="AK3">
            <v>3</v>
          </cell>
          <cell r="AL3">
            <v>0</v>
          </cell>
          <cell r="AM3" t="str">
            <v>CZ15MediumOffice.idf</v>
          </cell>
          <cell r="AN3" t="str">
            <v>CTZ15SiteDesign.idf</v>
          </cell>
          <cell r="AO3">
            <v>0</v>
          </cell>
          <cell r="AP3">
            <v>2</v>
          </cell>
          <cell r="AQ3" t="str">
            <v>MediumOffice</v>
          </cell>
          <cell r="AR3" t="str">
            <v>RoofLt</v>
          </cell>
          <cell r="AS3" t="str">
            <v>R+20</v>
          </cell>
          <cell r="AT3" t="str">
            <v>Yes</v>
          </cell>
          <cell r="AU3" t="str">
            <v>No</v>
          </cell>
          <cell r="AV3" t="str">
            <v>No</v>
          </cell>
          <cell r="AW3" t="str">
            <v>No</v>
          </cell>
          <cell r="AX3" t="str">
            <v>No</v>
          </cell>
          <cell r="AY3" t="str">
            <v>No</v>
          </cell>
          <cell r="AZ3" t="str">
            <v>No</v>
          </cell>
          <cell r="BA3" t="str">
            <v>No</v>
          </cell>
          <cell r="BB3" t="str">
            <v>No</v>
          </cell>
          <cell r="BC3" t="str">
            <v>No</v>
          </cell>
          <cell r="BD3" t="str">
            <v>No</v>
          </cell>
          <cell r="BE3" t="str">
            <v>No</v>
          </cell>
          <cell r="BF3" t="str">
            <v>No</v>
          </cell>
          <cell r="BG3" t="str">
            <v>No</v>
          </cell>
          <cell r="BH3" t="str">
            <v>No</v>
          </cell>
          <cell r="BI3" t="str">
            <v>No</v>
          </cell>
          <cell r="BJ3" t="str">
            <v>No</v>
          </cell>
          <cell r="BK3" t="str">
            <v>No</v>
          </cell>
          <cell r="BL3" t="str">
            <v>No</v>
          </cell>
          <cell r="BM3" t="str">
            <v>No</v>
          </cell>
          <cell r="BN3" t="str">
            <v>No</v>
          </cell>
          <cell r="BO3" t="str">
            <v>No</v>
          </cell>
          <cell r="BP3" t="str">
            <v>No</v>
          </cell>
        </row>
        <row r="4">
          <cell r="B4" t="str">
            <v>0003 CZ15 MediumOffice WallLtR+20</v>
          </cell>
          <cell r="C4" t="str">
            <v>0001 CZ15 MediumOffice Base</v>
          </cell>
          <cell r="D4" t="b">
            <v>0</v>
          </cell>
          <cell r="E4" t="str">
            <v>CZ15RV2.epw</v>
          </cell>
          <cell r="F4">
            <v>15</v>
          </cell>
          <cell r="G4">
            <v>0</v>
          </cell>
          <cell r="H4">
            <v>1.024128E-3</v>
          </cell>
          <cell r="I4">
            <v>8.5837477233149301E-2</v>
          </cell>
          <cell r="J4">
            <v>0</v>
          </cell>
          <cell r="K4">
            <v>3.9450483387994533</v>
          </cell>
          <cell r="L4">
            <v>5.3459403674670751</v>
          </cell>
          <cell r="M4">
            <v>0.73</v>
          </cell>
          <cell r="N4">
            <v>0.44999999999999996</v>
          </cell>
          <cell r="O4">
            <v>0.8</v>
          </cell>
          <cell r="P4">
            <v>3.8121652137271975</v>
          </cell>
          <cell r="Q4">
            <v>0.60716622873419479</v>
          </cell>
          <cell r="R4">
            <v>2.6687840419430833</v>
          </cell>
          <cell r="S4">
            <v>0.4</v>
          </cell>
          <cell r="T4">
            <v>0.31</v>
          </cell>
          <cell r="U4">
            <v>0.45199999999999996</v>
          </cell>
          <cell r="V4">
            <v>0.35029999999999994</v>
          </cell>
          <cell r="W4">
            <v>0.51979999999999993</v>
          </cell>
          <cell r="X4">
            <v>9.9999999999999995E-7</v>
          </cell>
          <cell r="Y4">
            <v>0</v>
          </cell>
          <cell r="Z4">
            <v>0</v>
          </cell>
          <cell r="AA4">
            <v>9.6875193750387503</v>
          </cell>
          <cell r="AB4">
            <v>10.763910416709722</v>
          </cell>
          <cell r="AC4">
            <v>31468.723000000002</v>
          </cell>
          <cell r="AD4">
            <v>100000</v>
          </cell>
          <cell r="AE4">
            <v>100000</v>
          </cell>
          <cell r="AF4">
            <v>450</v>
          </cell>
          <cell r="AG4">
            <v>2</v>
          </cell>
          <cell r="AH4">
            <v>0.3</v>
          </cell>
          <cell r="AI4">
            <v>0.2</v>
          </cell>
          <cell r="AJ4">
            <v>3</v>
          </cell>
          <cell r="AK4">
            <v>3</v>
          </cell>
          <cell r="AL4">
            <v>0</v>
          </cell>
          <cell r="AM4" t="str">
            <v>CZ15MediumOffice.idf</v>
          </cell>
          <cell r="AN4" t="str">
            <v>CTZ15SiteDesign.idf</v>
          </cell>
          <cell r="AO4">
            <v>0</v>
          </cell>
          <cell r="AP4">
            <v>3</v>
          </cell>
          <cell r="AQ4" t="str">
            <v>MediumOffice</v>
          </cell>
          <cell r="AR4" t="str">
            <v>WallLt</v>
          </cell>
          <cell r="AS4" t="str">
            <v>R+20</v>
          </cell>
          <cell r="AT4" t="str">
            <v>No</v>
          </cell>
          <cell r="AU4" t="str">
            <v>Yes</v>
          </cell>
          <cell r="AV4" t="str">
            <v>No</v>
          </cell>
          <cell r="AW4" t="str">
            <v>No</v>
          </cell>
          <cell r="AX4" t="str">
            <v>No</v>
          </cell>
          <cell r="AY4" t="str">
            <v>No</v>
          </cell>
          <cell r="AZ4" t="str">
            <v>No</v>
          </cell>
          <cell r="BA4" t="str">
            <v>No</v>
          </cell>
          <cell r="BB4" t="str">
            <v>No</v>
          </cell>
          <cell r="BC4" t="str">
            <v>No</v>
          </cell>
          <cell r="BD4" t="str">
            <v>No</v>
          </cell>
          <cell r="BE4" t="str">
            <v>No</v>
          </cell>
          <cell r="BF4" t="str">
            <v>No</v>
          </cell>
          <cell r="BG4" t="str">
            <v>No</v>
          </cell>
          <cell r="BH4" t="str">
            <v>No</v>
          </cell>
          <cell r="BI4" t="str">
            <v>No</v>
          </cell>
          <cell r="BJ4" t="str">
            <v>No</v>
          </cell>
          <cell r="BK4" t="str">
            <v>No</v>
          </cell>
          <cell r="BL4" t="str">
            <v>No</v>
          </cell>
          <cell r="BM4" t="str">
            <v>No</v>
          </cell>
          <cell r="BN4" t="str">
            <v>No</v>
          </cell>
          <cell r="BO4" t="str">
            <v>No</v>
          </cell>
          <cell r="BP4" t="str">
            <v>No</v>
          </cell>
        </row>
        <row r="5">
          <cell r="B5" t="str">
            <v>0004 CZ15 MediumOffice UnhtSlabF24vR-5</v>
          </cell>
          <cell r="C5" t="str">
            <v>0001 CZ15 MediumOffice Base</v>
          </cell>
          <cell r="D5" t="b">
            <v>0</v>
          </cell>
          <cell r="E5" t="str">
            <v>CZ15RV2.epw</v>
          </cell>
          <cell r="F5">
            <v>15</v>
          </cell>
          <cell r="G5">
            <v>0</v>
          </cell>
          <cell r="H5">
            <v>1.024128E-3</v>
          </cell>
          <cell r="I5">
            <v>8.5837477233149301E-2</v>
          </cell>
          <cell r="J5">
            <v>0</v>
          </cell>
          <cell r="K5">
            <v>3.9450483387994533</v>
          </cell>
          <cell r="L5">
            <v>2.504407653539467</v>
          </cell>
          <cell r="M5">
            <v>0.57999999999999996</v>
          </cell>
          <cell r="N5">
            <v>0.44999999999999996</v>
          </cell>
          <cell r="O5">
            <v>0.8</v>
          </cell>
          <cell r="P5">
            <v>3.8121652137271975</v>
          </cell>
          <cell r="Q5">
            <v>0.60716622873419479</v>
          </cell>
          <cell r="R5">
            <v>2.6687840419430833</v>
          </cell>
          <cell r="S5">
            <v>0.4</v>
          </cell>
          <cell r="T5">
            <v>0.31</v>
          </cell>
          <cell r="U5">
            <v>0.45199999999999996</v>
          </cell>
          <cell r="V5">
            <v>0.35029999999999994</v>
          </cell>
          <cell r="W5">
            <v>0.51979999999999993</v>
          </cell>
          <cell r="X5">
            <v>9.9999999999999995E-7</v>
          </cell>
          <cell r="Y5">
            <v>0</v>
          </cell>
          <cell r="Z5">
            <v>0</v>
          </cell>
          <cell r="AA5">
            <v>9.6875193750387503</v>
          </cell>
          <cell r="AB5">
            <v>10.763910416709722</v>
          </cell>
          <cell r="AC5">
            <v>31468.723000000002</v>
          </cell>
          <cell r="AD5">
            <v>100000</v>
          </cell>
          <cell r="AE5">
            <v>100000</v>
          </cell>
          <cell r="AF5">
            <v>450</v>
          </cell>
          <cell r="AG5">
            <v>2</v>
          </cell>
          <cell r="AH5">
            <v>0.3</v>
          </cell>
          <cell r="AI5">
            <v>0.2</v>
          </cell>
          <cell r="AJ5">
            <v>3</v>
          </cell>
          <cell r="AK5">
            <v>3</v>
          </cell>
          <cell r="AL5">
            <v>0</v>
          </cell>
          <cell r="AM5" t="str">
            <v>CZ15MediumOffice.idf</v>
          </cell>
          <cell r="AN5" t="str">
            <v>CTZ15SiteDesign.idf</v>
          </cell>
          <cell r="AO5">
            <v>0</v>
          </cell>
          <cell r="AP5">
            <v>4</v>
          </cell>
          <cell r="AQ5" t="str">
            <v>MediumOffice</v>
          </cell>
          <cell r="AR5" t="str">
            <v>UnhtSlabF</v>
          </cell>
          <cell r="AS5" t="str">
            <v>24vR-5</v>
          </cell>
          <cell r="AT5" t="str">
            <v>No</v>
          </cell>
          <cell r="AU5" t="str">
            <v>No</v>
          </cell>
          <cell r="AV5" t="str">
            <v>No</v>
          </cell>
          <cell r="AW5" t="str">
            <v>No</v>
          </cell>
          <cell r="AX5" t="str">
            <v>No</v>
          </cell>
          <cell r="AY5" t="str">
            <v>No</v>
          </cell>
          <cell r="AZ5" t="str">
            <v>No</v>
          </cell>
          <cell r="BA5" t="str">
            <v>No</v>
          </cell>
          <cell r="BB5" t="str">
            <v>No</v>
          </cell>
          <cell r="BC5" t="str">
            <v>No</v>
          </cell>
          <cell r="BD5" t="str">
            <v>No</v>
          </cell>
          <cell r="BE5" t="str">
            <v>No</v>
          </cell>
          <cell r="BF5" t="str">
            <v>No</v>
          </cell>
          <cell r="BG5" t="str">
            <v>No</v>
          </cell>
          <cell r="BH5" t="str">
            <v>No</v>
          </cell>
          <cell r="BI5" t="str">
            <v>No</v>
          </cell>
          <cell r="BJ5" t="str">
            <v>No</v>
          </cell>
          <cell r="BK5" t="str">
            <v>No</v>
          </cell>
          <cell r="BL5" t="str">
            <v>No</v>
          </cell>
          <cell r="BM5" t="str">
            <v>No</v>
          </cell>
          <cell r="BN5" t="str">
            <v>No</v>
          </cell>
          <cell r="BO5" t="str">
            <v>No</v>
          </cell>
          <cell r="BP5" t="str">
            <v>No</v>
          </cell>
        </row>
        <row r="6">
          <cell r="B6" t="str">
            <v>0005 CZ15 MediumOffice BaseInfil+5</v>
          </cell>
          <cell r="C6" t="str">
            <v>0001 CZ15 MediumOffice Base</v>
          </cell>
          <cell r="D6" t="b">
            <v>0</v>
          </cell>
          <cell r="E6" t="str">
            <v>CZ15RV2.epw</v>
          </cell>
          <cell r="F6">
            <v>15</v>
          </cell>
          <cell r="G6">
            <v>0</v>
          </cell>
          <cell r="H6">
            <v>1.0753344E-3</v>
          </cell>
          <cell r="I6">
            <v>8.5837477233149301E-2</v>
          </cell>
          <cell r="J6">
            <v>0</v>
          </cell>
          <cell r="K6">
            <v>3.9450483387994533</v>
          </cell>
          <cell r="L6">
            <v>2.504407653539467</v>
          </cell>
          <cell r="M6">
            <v>0.73</v>
          </cell>
          <cell r="N6">
            <v>0.44999999999999996</v>
          </cell>
          <cell r="O6">
            <v>0.8</v>
          </cell>
          <cell r="P6">
            <v>3.8121652137271975</v>
          </cell>
          <cell r="Q6">
            <v>0.60716622873419479</v>
          </cell>
          <cell r="R6">
            <v>2.6687840419430833</v>
          </cell>
          <cell r="S6">
            <v>0.4</v>
          </cell>
          <cell r="T6">
            <v>0.31</v>
          </cell>
          <cell r="U6">
            <v>0.45199999999999996</v>
          </cell>
          <cell r="V6">
            <v>0.35029999999999994</v>
          </cell>
          <cell r="W6">
            <v>0.51979999999999993</v>
          </cell>
          <cell r="X6">
            <v>9.9999999999999995E-7</v>
          </cell>
          <cell r="Y6">
            <v>0</v>
          </cell>
          <cell r="Z6">
            <v>0</v>
          </cell>
          <cell r="AA6">
            <v>9.6875193750387503</v>
          </cell>
          <cell r="AB6">
            <v>10.763910416709722</v>
          </cell>
          <cell r="AC6">
            <v>31468.723000000002</v>
          </cell>
          <cell r="AD6">
            <v>100000</v>
          </cell>
          <cell r="AE6">
            <v>100000</v>
          </cell>
          <cell r="AF6">
            <v>450</v>
          </cell>
          <cell r="AG6">
            <v>2</v>
          </cell>
          <cell r="AH6">
            <v>0.3</v>
          </cell>
          <cell r="AI6">
            <v>0.2</v>
          </cell>
          <cell r="AJ6">
            <v>3</v>
          </cell>
          <cell r="AK6">
            <v>3</v>
          </cell>
          <cell r="AL6">
            <v>0</v>
          </cell>
          <cell r="AM6" t="str">
            <v>CZ15MediumOffice.idf</v>
          </cell>
          <cell r="AN6" t="str">
            <v>CTZ15SiteDesign.idf</v>
          </cell>
          <cell r="AO6">
            <v>0</v>
          </cell>
          <cell r="AP6">
            <v>5</v>
          </cell>
          <cell r="AQ6" t="str">
            <v>MediumOffice</v>
          </cell>
          <cell r="AR6" t="str">
            <v>Base</v>
          </cell>
          <cell r="AS6" t="str">
            <v>Infil+5</v>
          </cell>
          <cell r="AT6" t="str">
            <v>No</v>
          </cell>
          <cell r="AU6" t="str">
            <v>No</v>
          </cell>
          <cell r="AV6" t="str">
            <v>No</v>
          </cell>
          <cell r="AW6" t="str">
            <v>No</v>
          </cell>
          <cell r="AX6" t="str">
            <v>No</v>
          </cell>
          <cell r="AY6" t="str">
            <v>No</v>
          </cell>
          <cell r="AZ6" t="str">
            <v>No</v>
          </cell>
          <cell r="BA6" t="str">
            <v>No</v>
          </cell>
          <cell r="BB6" t="str">
            <v>No</v>
          </cell>
          <cell r="BC6" t="str">
            <v>No</v>
          </cell>
          <cell r="BD6" t="str">
            <v>No</v>
          </cell>
          <cell r="BE6" t="str">
            <v>No</v>
          </cell>
          <cell r="BF6" t="str">
            <v>No</v>
          </cell>
          <cell r="BG6" t="str">
            <v>No</v>
          </cell>
          <cell r="BH6" t="str">
            <v>No</v>
          </cell>
          <cell r="BI6" t="str">
            <v>No</v>
          </cell>
          <cell r="BJ6" t="str">
            <v>No</v>
          </cell>
          <cell r="BK6" t="str">
            <v>No</v>
          </cell>
          <cell r="BL6" t="str">
            <v>No</v>
          </cell>
          <cell r="BM6" t="str">
            <v>No</v>
          </cell>
          <cell r="BN6" t="str">
            <v>No</v>
          </cell>
          <cell r="BO6" t="str">
            <v>No</v>
          </cell>
          <cell r="BP6" t="str">
            <v>No</v>
          </cell>
        </row>
        <row r="7">
          <cell r="B7" t="str">
            <v>0006 CZ15 MediumOffice WinU-20</v>
          </cell>
          <cell r="C7" t="str">
            <v>0001 CZ15 MediumOffice Base</v>
          </cell>
          <cell r="D7" t="b">
            <v>0</v>
          </cell>
          <cell r="E7" t="str">
            <v>CZ15RV2.epw</v>
          </cell>
          <cell r="F7">
            <v>15</v>
          </cell>
          <cell r="G7">
            <v>0</v>
          </cell>
          <cell r="H7">
            <v>1.024128E-3</v>
          </cell>
          <cell r="I7">
            <v>8.5837477233149301E-2</v>
          </cell>
          <cell r="J7">
            <v>0</v>
          </cell>
          <cell r="K7">
            <v>3.9450483387994533</v>
          </cell>
          <cell r="L7">
            <v>2.504407653539467</v>
          </cell>
          <cell r="M7">
            <v>0.73</v>
          </cell>
          <cell r="N7">
            <v>0.44999999999999996</v>
          </cell>
          <cell r="O7">
            <v>0.8</v>
          </cell>
          <cell r="P7">
            <v>3.8121652137271975</v>
          </cell>
          <cell r="Q7">
            <v>0.60716622873419479</v>
          </cell>
          <cell r="R7">
            <v>2.1350272335544669</v>
          </cell>
          <cell r="S7">
            <v>0.4</v>
          </cell>
          <cell r="T7">
            <v>0.31</v>
          </cell>
          <cell r="U7">
            <v>0.45199999999999996</v>
          </cell>
          <cell r="V7">
            <v>0.35029999999999994</v>
          </cell>
          <cell r="W7">
            <v>0.51979999999999993</v>
          </cell>
          <cell r="X7">
            <v>9.9999999999999995E-7</v>
          </cell>
          <cell r="Y7">
            <v>0</v>
          </cell>
          <cell r="Z7">
            <v>0</v>
          </cell>
          <cell r="AA7">
            <v>9.6875193750387503</v>
          </cell>
          <cell r="AB7">
            <v>10.763910416709722</v>
          </cell>
          <cell r="AC7">
            <v>31468.723000000002</v>
          </cell>
          <cell r="AD7">
            <v>100000</v>
          </cell>
          <cell r="AE7">
            <v>100000</v>
          </cell>
          <cell r="AF7">
            <v>450</v>
          </cell>
          <cell r="AG7">
            <v>2</v>
          </cell>
          <cell r="AH7">
            <v>0.3</v>
          </cell>
          <cell r="AI7">
            <v>0.2</v>
          </cell>
          <cell r="AJ7">
            <v>3</v>
          </cell>
          <cell r="AK7">
            <v>3</v>
          </cell>
          <cell r="AL7">
            <v>0</v>
          </cell>
          <cell r="AM7" t="str">
            <v>CZ15MediumOffice.idf</v>
          </cell>
          <cell r="AN7" t="str">
            <v>CTZ15SiteDesign.idf</v>
          </cell>
          <cell r="AO7">
            <v>0</v>
          </cell>
          <cell r="AP7">
            <v>6</v>
          </cell>
          <cell r="AQ7" t="str">
            <v>MediumOffice</v>
          </cell>
          <cell r="AR7" t="str">
            <v>WinU</v>
          </cell>
          <cell r="AS7">
            <v>-20</v>
          </cell>
          <cell r="AT7" t="str">
            <v>No</v>
          </cell>
          <cell r="AU7" t="str">
            <v>No</v>
          </cell>
          <cell r="AV7" t="str">
            <v>No</v>
          </cell>
          <cell r="AW7" t="str">
            <v>No</v>
          </cell>
          <cell r="AX7" t="str">
            <v>No</v>
          </cell>
          <cell r="AY7" t="str">
            <v>No</v>
          </cell>
          <cell r="AZ7" t="str">
            <v>Yes</v>
          </cell>
          <cell r="BA7" t="str">
            <v>No</v>
          </cell>
          <cell r="BB7" t="str">
            <v>No</v>
          </cell>
          <cell r="BC7" t="str">
            <v>No</v>
          </cell>
          <cell r="BD7" t="str">
            <v>No</v>
          </cell>
          <cell r="BE7" t="str">
            <v>No</v>
          </cell>
          <cell r="BF7" t="str">
            <v>No</v>
          </cell>
          <cell r="BG7" t="str">
            <v>No</v>
          </cell>
          <cell r="BH7" t="str">
            <v>No</v>
          </cell>
          <cell r="BI7" t="str">
            <v>No</v>
          </cell>
          <cell r="BJ7" t="str">
            <v>No</v>
          </cell>
          <cell r="BK7" t="str">
            <v>No</v>
          </cell>
          <cell r="BL7" t="str">
            <v>No</v>
          </cell>
          <cell r="BM7" t="str">
            <v>No</v>
          </cell>
          <cell r="BN7" t="str">
            <v>No</v>
          </cell>
          <cell r="BO7" t="str">
            <v>No</v>
          </cell>
          <cell r="BP7" t="str">
            <v>No</v>
          </cell>
        </row>
        <row r="8">
          <cell r="B8" t="str">
            <v>0007 CZ15 MediumOffice WinSHGC-20</v>
          </cell>
          <cell r="C8" t="str">
            <v>0001 CZ15 MediumOffice Base</v>
          </cell>
          <cell r="D8" t="b">
            <v>1</v>
          </cell>
          <cell r="E8" t="str">
            <v>CZ15RV2.epw</v>
          </cell>
          <cell r="F8">
            <v>15</v>
          </cell>
          <cell r="G8">
            <v>0</v>
          </cell>
          <cell r="H8">
            <v>1.024128E-3</v>
          </cell>
          <cell r="I8">
            <v>8.5837477233149301E-2</v>
          </cell>
          <cell r="J8">
            <v>0</v>
          </cell>
          <cell r="K8">
            <v>3.9450483387994533</v>
          </cell>
          <cell r="L8">
            <v>2.504407653539467</v>
          </cell>
          <cell r="M8">
            <v>0.73</v>
          </cell>
          <cell r="N8">
            <v>0.44999999999999996</v>
          </cell>
          <cell r="O8">
            <v>0.8</v>
          </cell>
          <cell r="P8">
            <v>3.8121652137271975</v>
          </cell>
          <cell r="Q8">
            <v>0.60716622873419479</v>
          </cell>
          <cell r="R8">
            <v>2.6687840419430833</v>
          </cell>
          <cell r="S8">
            <v>0.32000000000000006</v>
          </cell>
          <cell r="T8">
            <v>0.248</v>
          </cell>
          <cell r="U8">
            <v>0.45199999999999996</v>
          </cell>
          <cell r="V8">
            <v>0.35029999999999994</v>
          </cell>
          <cell r="W8">
            <v>0.51979999999999993</v>
          </cell>
          <cell r="X8">
            <v>9.9999999999999995E-7</v>
          </cell>
          <cell r="Y8">
            <v>0</v>
          </cell>
          <cell r="Z8">
            <v>0</v>
          </cell>
          <cell r="AA8">
            <v>9.6875193750387503</v>
          </cell>
          <cell r="AB8">
            <v>10.763910416709722</v>
          </cell>
          <cell r="AC8">
            <v>31468.723000000002</v>
          </cell>
          <cell r="AD8">
            <v>100000</v>
          </cell>
          <cell r="AE8">
            <v>100000</v>
          </cell>
          <cell r="AF8">
            <v>450</v>
          </cell>
          <cell r="AG8">
            <v>2</v>
          </cell>
          <cell r="AH8">
            <v>0.3</v>
          </cell>
          <cell r="AI8">
            <v>0.2</v>
          </cell>
          <cell r="AJ8">
            <v>3</v>
          </cell>
          <cell r="AK8">
            <v>3</v>
          </cell>
          <cell r="AL8">
            <v>0</v>
          </cell>
          <cell r="AM8" t="str">
            <v>CZ15MediumOffice.idf</v>
          </cell>
          <cell r="AN8" t="str">
            <v>CTZ15SiteDesign.idf</v>
          </cell>
          <cell r="AO8">
            <v>0</v>
          </cell>
          <cell r="AP8">
            <v>7</v>
          </cell>
          <cell r="AQ8" t="str">
            <v>MediumOffice</v>
          </cell>
          <cell r="AR8" t="str">
            <v>WinSHGC</v>
          </cell>
          <cell r="AS8">
            <v>-20</v>
          </cell>
          <cell r="AT8" t="str">
            <v>No</v>
          </cell>
          <cell r="AU8" t="str">
            <v>No</v>
          </cell>
          <cell r="AV8" t="str">
            <v>No</v>
          </cell>
          <cell r="AW8" t="str">
            <v>No</v>
          </cell>
          <cell r="AX8" t="str">
            <v>No</v>
          </cell>
          <cell r="AY8" t="str">
            <v>No</v>
          </cell>
          <cell r="AZ8" t="str">
            <v>No</v>
          </cell>
          <cell r="BA8" t="str">
            <v>Yes</v>
          </cell>
          <cell r="BB8" t="str">
            <v>No</v>
          </cell>
          <cell r="BC8" t="str">
            <v>No</v>
          </cell>
          <cell r="BD8" t="str">
            <v>No</v>
          </cell>
          <cell r="BE8" t="str">
            <v>No</v>
          </cell>
          <cell r="BF8" t="str">
            <v>No</v>
          </cell>
          <cell r="BG8" t="str">
            <v>No</v>
          </cell>
          <cell r="BH8" t="str">
            <v>No</v>
          </cell>
          <cell r="BI8" t="str">
            <v>No</v>
          </cell>
          <cell r="BJ8" t="str">
            <v>No</v>
          </cell>
          <cell r="BK8" t="str">
            <v>No</v>
          </cell>
          <cell r="BL8" t="str">
            <v>No</v>
          </cell>
          <cell r="BM8" t="str">
            <v>No</v>
          </cell>
          <cell r="BN8" t="str">
            <v>No</v>
          </cell>
          <cell r="BO8" t="str">
            <v>No</v>
          </cell>
          <cell r="BP8" t="str">
            <v>No</v>
          </cell>
        </row>
        <row r="9">
          <cell r="B9" t="str">
            <v>0008 CZ15 MediumOffice WinU_SHGC-20</v>
          </cell>
          <cell r="C9" t="str">
            <v>0001 CZ15 MediumOffice Base</v>
          </cell>
          <cell r="D9" t="b">
            <v>1</v>
          </cell>
          <cell r="E9" t="str">
            <v>CZ15RV2.epw</v>
          </cell>
          <cell r="F9">
            <v>15</v>
          </cell>
          <cell r="G9">
            <v>0</v>
          </cell>
          <cell r="H9">
            <v>1.024128E-3</v>
          </cell>
          <cell r="I9">
            <v>8.5837477233149301E-2</v>
          </cell>
          <cell r="J9">
            <v>0</v>
          </cell>
          <cell r="K9">
            <v>3.9450483387994533</v>
          </cell>
          <cell r="L9">
            <v>2.504407653539467</v>
          </cell>
          <cell r="M9">
            <v>0.73</v>
          </cell>
          <cell r="N9">
            <v>0.44999999999999996</v>
          </cell>
          <cell r="O9">
            <v>0.8</v>
          </cell>
          <cell r="P9">
            <v>3.8121652137271975</v>
          </cell>
          <cell r="Q9">
            <v>0.60716622873419479</v>
          </cell>
          <cell r="R9">
            <v>2.1350272335544669</v>
          </cell>
          <cell r="S9">
            <v>0.32000000000000006</v>
          </cell>
          <cell r="T9">
            <v>0.248</v>
          </cell>
          <cell r="U9">
            <v>0.45199999999999996</v>
          </cell>
          <cell r="V9">
            <v>0.35029999999999994</v>
          </cell>
          <cell r="W9">
            <v>0.51979999999999993</v>
          </cell>
          <cell r="X9">
            <v>9.9999999999999995E-7</v>
          </cell>
          <cell r="Y9">
            <v>0</v>
          </cell>
          <cell r="Z9">
            <v>0</v>
          </cell>
          <cell r="AA9">
            <v>9.6875193750387503</v>
          </cell>
          <cell r="AB9">
            <v>10.763910416709722</v>
          </cell>
          <cell r="AC9">
            <v>31468.723000000002</v>
          </cell>
          <cell r="AD9">
            <v>100000</v>
          </cell>
          <cell r="AE9">
            <v>100000</v>
          </cell>
          <cell r="AF9">
            <v>450</v>
          </cell>
          <cell r="AG9">
            <v>2</v>
          </cell>
          <cell r="AH9">
            <v>0.3</v>
          </cell>
          <cell r="AI9">
            <v>0.2</v>
          </cell>
          <cell r="AJ9">
            <v>3</v>
          </cell>
          <cell r="AK9">
            <v>3</v>
          </cell>
          <cell r="AL9">
            <v>0</v>
          </cell>
          <cell r="AM9" t="str">
            <v>CZ15MediumOffice.idf</v>
          </cell>
          <cell r="AN9" t="str">
            <v>CTZ15SiteDesign.idf</v>
          </cell>
          <cell r="AO9">
            <v>0</v>
          </cell>
          <cell r="AP9">
            <v>8</v>
          </cell>
          <cell r="AQ9" t="str">
            <v>MediumOffice</v>
          </cell>
          <cell r="AR9" t="str">
            <v>WinU_SHGC</v>
          </cell>
          <cell r="AS9">
            <v>-20</v>
          </cell>
          <cell r="AT9" t="str">
            <v>No</v>
          </cell>
          <cell r="AU9" t="str">
            <v>No</v>
          </cell>
          <cell r="AV9" t="str">
            <v>No</v>
          </cell>
          <cell r="AW9" t="str">
            <v>No</v>
          </cell>
          <cell r="AX9" t="str">
            <v>No</v>
          </cell>
          <cell r="AY9" t="str">
            <v>No</v>
          </cell>
          <cell r="AZ9" t="str">
            <v>Yes</v>
          </cell>
          <cell r="BA9" t="str">
            <v>Yes</v>
          </cell>
          <cell r="BB9" t="str">
            <v>No</v>
          </cell>
          <cell r="BC9" t="str">
            <v>No</v>
          </cell>
          <cell r="BD9" t="str">
            <v>No</v>
          </cell>
          <cell r="BE9" t="str">
            <v>No</v>
          </cell>
          <cell r="BF9" t="str">
            <v>No</v>
          </cell>
          <cell r="BG9" t="str">
            <v>No</v>
          </cell>
          <cell r="BH9" t="str">
            <v>No</v>
          </cell>
          <cell r="BI9" t="str">
            <v>No</v>
          </cell>
          <cell r="BJ9" t="str">
            <v>No</v>
          </cell>
          <cell r="BK9" t="str">
            <v>No</v>
          </cell>
          <cell r="BL9" t="str">
            <v>No</v>
          </cell>
          <cell r="BM9" t="str">
            <v>No</v>
          </cell>
          <cell r="BN9" t="str">
            <v>No</v>
          </cell>
          <cell r="BO9" t="str">
            <v>No</v>
          </cell>
          <cell r="BP9" t="str">
            <v>No</v>
          </cell>
        </row>
        <row r="10">
          <cell r="B10" t="str">
            <v>0009 CZ15 MediumOffice LPD-20</v>
          </cell>
          <cell r="C10" t="str">
            <v>0001 CZ15 MediumOffice Base</v>
          </cell>
          <cell r="D10" t="b">
            <v>1</v>
          </cell>
          <cell r="E10" t="str">
            <v>CZ15RV2.epw</v>
          </cell>
          <cell r="F10">
            <v>15</v>
          </cell>
          <cell r="G10">
            <v>0</v>
          </cell>
          <cell r="H10">
            <v>1.024128E-3</v>
          </cell>
          <cell r="I10">
            <v>8.5837477233149301E-2</v>
          </cell>
          <cell r="J10">
            <v>0</v>
          </cell>
          <cell r="K10">
            <v>3.9450483387994533</v>
          </cell>
          <cell r="L10">
            <v>2.504407653539467</v>
          </cell>
          <cell r="M10">
            <v>0.73</v>
          </cell>
          <cell r="N10">
            <v>0.44999999999999996</v>
          </cell>
          <cell r="O10">
            <v>0.8</v>
          </cell>
          <cell r="P10">
            <v>3.8121652137271975</v>
          </cell>
          <cell r="Q10">
            <v>0.60716622873419479</v>
          </cell>
          <cell r="R10">
            <v>2.6687840419430833</v>
          </cell>
          <cell r="S10">
            <v>0.4</v>
          </cell>
          <cell r="T10">
            <v>0.31</v>
          </cell>
          <cell r="U10">
            <v>0.45199999999999996</v>
          </cell>
          <cell r="V10">
            <v>0.35029999999999994</v>
          </cell>
          <cell r="W10">
            <v>0.51979999999999993</v>
          </cell>
          <cell r="X10">
            <v>9.9999999999999995E-7</v>
          </cell>
          <cell r="Y10">
            <v>0</v>
          </cell>
          <cell r="Z10">
            <v>0</v>
          </cell>
          <cell r="AA10">
            <v>7.7500155000310009</v>
          </cell>
          <cell r="AB10">
            <v>10.763910416709722</v>
          </cell>
          <cell r="AC10">
            <v>31468.723000000002</v>
          </cell>
          <cell r="AD10">
            <v>100000</v>
          </cell>
          <cell r="AE10">
            <v>100000</v>
          </cell>
          <cell r="AF10">
            <v>450</v>
          </cell>
          <cell r="AG10">
            <v>2</v>
          </cell>
          <cell r="AH10">
            <v>0.3</v>
          </cell>
          <cell r="AI10">
            <v>0.2</v>
          </cell>
          <cell r="AJ10">
            <v>3</v>
          </cell>
          <cell r="AK10">
            <v>3</v>
          </cell>
          <cell r="AL10">
            <v>0</v>
          </cell>
          <cell r="AM10" t="str">
            <v>CZ15MediumOffice.idf</v>
          </cell>
          <cell r="AN10" t="str">
            <v>CTZ15SiteDesign.idf</v>
          </cell>
          <cell r="AO10">
            <v>0</v>
          </cell>
          <cell r="AP10">
            <v>9</v>
          </cell>
          <cell r="AQ10" t="str">
            <v>MediumOffice</v>
          </cell>
          <cell r="AR10" t="str">
            <v>LPD</v>
          </cell>
          <cell r="AS10">
            <v>-20</v>
          </cell>
          <cell r="AT10" t="str">
            <v>No</v>
          </cell>
          <cell r="AU10" t="str">
            <v>No</v>
          </cell>
          <cell r="AV10" t="str">
            <v>No</v>
          </cell>
          <cell r="AW10" t="str">
            <v>No</v>
          </cell>
          <cell r="AX10" t="str">
            <v>No</v>
          </cell>
          <cell r="AY10" t="str">
            <v>No</v>
          </cell>
          <cell r="AZ10" t="str">
            <v>No</v>
          </cell>
          <cell r="BA10" t="str">
            <v>No</v>
          </cell>
          <cell r="BB10" t="str">
            <v>No</v>
          </cell>
          <cell r="BC10" t="str">
            <v>No</v>
          </cell>
          <cell r="BD10" t="str">
            <v>No</v>
          </cell>
          <cell r="BE10" t="str">
            <v>No</v>
          </cell>
          <cell r="BF10" t="str">
            <v>No</v>
          </cell>
          <cell r="BG10" t="str">
            <v>No</v>
          </cell>
          <cell r="BH10" t="str">
            <v>No</v>
          </cell>
          <cell r="BI10" t="str">
            <v>No</v>
          </cell>
          <cell r="BJ10" t="str">
            <v>No</v>
          </cell>
          <cell r="BK10" t="str">
            <v>No</v>
          </cell>
          <cell r="BL10" t="str">
            <v>No</v>
          </cell>
          <cell r="BM10" t="str">
            <v>No</v>
          </cell>
          <cell r="BN10" t="str">
            <v>No</v>
          </cell>
          <cell r="BO10" t="str">
            <v>No</v>
          </cell>
          <cell r="BP10" t="str">
            <v>No</v>
          </cell>
        </row>
        <row r="11">
          <cell r="B11" t="str">
            <v>0010 CZ15 MediumOffice LPD+20</v>
          </cell>
          <cell r="C11" t="str">
            <v>0001 CZ15 MediumOffice Base</v>
          </cell>
          <cell r="D11" t="b">
            <v>1</v>
          </cell>
          <cell r="E11" t="str">
            <v>CZ15RV2.epw</v>
          </cell>
          <cell r="F11">
            <v>15</v>
          </cell>
          <cell r="G11">
            <v>0</v>
          </cell>
          <cell r="H11">
            <v>1.024128E-3</v>
          </cell>
          <cell r="I11">
            <v>8.5837477233149301E-2</v>
          </cell>
          <cell r="J11">
            <v>0</v>
          </cell>
          <cell r="K11">
            <v>3.9450483387994533</v>
          </cell>
          <cell r="L11">
            <v>2.504407653539467</v>
          </cell>
          <cell r="M11">
            <v>0.73</v>
          </cell>
          <cell r="N11">
            <v>0.44999999999999996</v>
          </cell>
          <cell r="O11">
            <v>0.8</v>
          </cell>
          <cell r="P11">
            <v>3.8121652137271975</v>
          </cell>
          <cell r="Q11">
            <v>0.60716622873419479</v>
          </cell>
          <cell r="R11">
            <v>2.6687840419430833</v>
          </cell>
          <cell r="S11">
            <v>0.4</v>
          </cell>
          <cell r="T11">
            <v>0.31</v>
          </cell>
          <cell r="U11">
            <v>0.45199999999999996</v>
          </cell>
          <cell r="V11">
            <v>0.35029999999999994</v>
          </cell>
          <cell r="W11">
            <v>0.51979999999999993</v>
          </cell>
          <cell r="X11">
            <v>9.9999999999999995E-7</v>
          </cell>
          <cell r="Y11">
            <v>0</v>
          </cell>
          <cell r="Z11">
            <v>0</v>
          </cell>
          <cell r="AA11">
            <v>11.6250232500465</v>
          </cell>
          <cell r="AB11">
            <v>10.763910416709722</v>
          </cell>
          <cell r="AC11">
            <v>31468.723000000002</v>
          </cell>
          <cell r="AD11">
            <v>100000</v>
          </cell>
          <cell r="AE11">
            <v>100000</v>
          </cell>
          <cell r="AF11">
            <v>450</v>
          </cell>
          <cell r="AG11">
            <v>2</v>
          </cell>
          <cell r="AH11">
            <v>0.3</v>
          </cell>
          <cell r="AI11">
            <v>0.2</v>
          </cell>
          <cell r="AJ11">
            <v>3</v>
          </cell>
          <cell r="AK11">
            <v>3</v>
          </cell>
          <cell r="AL11">
            <v>0</v>
          </cell>
          <cell r="AM11" t="str">
            <v>CZ15MediumOffice.idf</v>
          </cell>
          <cell r="AN11" t="str">
            <v>CTZ15SiteDesign.idf</v>
          </cell>
          <cell r="AO11">
            <v>0</v>
          </cell>
          <cell r="AP11">
            <v>10</v>
          </cell>
          <cell r="AQ11" t="str">
            <v>MediumOffice</v>
          </cell>
          <cell r="AR11" t="str">
            <v>LPD</v>
          </cell>
          <cell r="AS11" t="str">
            <v>+20</v>
          </cell>
          <cell r="AT11" t="str">
            <v>No</v>
          </cell>
          <cell r="AU11" t="str">
            <v>No</v>
          </cell>
          <cell r="AV11" t="str">
            <v>No</v>
          </cell>
          <cell r="AW11" t="str">
            <v>No</v>
          </cell>
          <cell r="AX11" t="str">
            <v>No</v>
          </cell>
          <cell r="AY11" t="str">
            <v>No</v>
          </cell>
          <cell r="AZ11" t="str">
            <v>No</v>
          </cell>
          <cell r="BA11" t="str">
            <v>No</v>
          </cell>
          <cell r="BB11" t="str">
            <v>No</v>
          </cell>
          <cell r="BC11" t="str">
            <v>No</v>
          </cell>
          <cell r="BD11" t="str">
            <v>No</v>
          </cell>
          <cell r="BE11" t="str">
            <v>No</v>
          </cell>
          <cell r="BF11" t="str">
            <v>No</v>
          </cell>
          <cell r="BG11" t="str">
            <v>No</v>
          </cell>
          <cell r="BH11" t="str">
            <v>No</v>
          </cell>
          <cell r="BI11" t="str">
            <v>No</v>
          </cell>
          <cell r="BJ11" t="str">
            <v>No</v>
          </cell>
          <cell r="BK11" t="str">
            <v>No</v>
          </cell>
          <cell r="BL11" t="str">
            <v>No</v>
          </cell>
          <cell r="BM11" t="str">
            <v>No</v>
          </cell>
          <cell r="BN11" t="str">
            <v>No</v>
          </cell>
          <cell r="BO11" t="str">
            <v>No</v>
          </cell>
          <cell r="BP11" t="str">
            <v>No</v>
          </cell>
        </row>
        <row r="12">
          <cell r="B12" t="str">
            <v>0011 CZ15 MediumOffice EPD-20</v>
          </cell>
          <cell r="C12" t="str">
            <v>0001 CZ15 MediumOffice Base</v>
          </cell>
          <cell r="D12" t="b">
            <v>1</v>
          </cell>
          <cell r="E12" t="str">
            <v>CZ15RV2.epw</v>
          </cell>
          <cell r="F12">
            <v>15</v>
          </cell>
          <cell r="G12">
            <v>0</v>
          </cell>
          <cell r="H12">
            <v>1.024128E-3</v>
          </cell>
          <cell r="I12">
            <v>8.5837477233149301E-2</v>
          </cell>
          <cell r="J12">
            <v>0</v>
          </cell>
          <cell r="K12">
            <v>3.9450483387994533</v>
          </cell>
          <cell r="L12">
            <v>2.504407653539467</v>
          </cell>
          <cell r="M12">
            <v>0.73</v>
          </cell>
          <cell r="N12">
            <v>0.44999999999999996</v>
          </cell>
          <cell r="O12">
            <v>0.8</v>
          </cell>
          <cell r="P12">
            <v>3.8121652137271975</v>
          </cell>
          <cell r="Q12">
            <v>0.60716622873419479</v>
          </cell>
          <cell r="R12">
            <v>2.6687840419430833</v>
          </cell>
          <cell r="S12">
            <v>0.4</v>
          </cell>
          <cell r="T12">
            <v>0.31</v>
          </cell>
          <cell r="U12">
            <v>0.45199999999999996</v>
          </cell>
          <cell r="V12">
            <v>0.35029999999999994</v>
          </cell>
          <cell r="W12">
            <v>0.51979999999999993</v>
          </cell>
          <cell r="X12">
            <v>9.9999999999999995E-7</v>
          </cell>
          <cell r="Y12">
            <v>0</v>
          </cell>
          <cell r="Z12">
            <v>0</v>
          </cell>
          <cell r="AA12">
            <v>9.6875193750387503</v>
          </cell>
          <cell r="AB12">
            <v>8.6111283333677786</v>
          </cell>
          <cell r="AC12">
            <v>31468.723000000002</v>
          </cell>
          <cell r="AD12">
            <v>100000</v>
          </cell>
          <cell r="AE12">
            <v>100000</v>
          </cell>
          <cell r="AF12">
            <v>450</v>
          </cell>
          <cell r="AG12">
            <v>2</v>
          </cell>
          <cell r="AH12">
            <v>0.3</v>
          </cell>
          <cell r="AI12">
            <v>0.2</v>
          </cell>
          <cell r="AJ12">
            <v>3</v>
          </cell>
          <cell r="AK12">
            <v>3</v>
          </cell>
          <cell r="AL12">
            <v>0</v>
          </cell>
          <cell r="AM12" t="str">
            <v>CZ15MediumOffice.idf</v>
          </cell>
          <cell r="AN12" t="str">
            <v>CTZ15SiteDesign.idf</v>
          </cell>
          <cell r="AO12">
            <v>0</v>
          </cell>
          <cell r="AP12">
            <v>11</v>
          </cell>
          <cell r="AQ12" t="str">
            <v>MediumOffice</v>
          </cell>
          <cell r="AR12" t="str">
            <v>EPD</v>
          </cell>
          <cell r="AS12">
            <v>-20</v>
          </cell>
          <cell r="AT12" t="str">
            <v>No</v>
          </cell>
          <cell r="AU12" t="str">
            <v>No</v>
          </cell>
          <cell r="AV12" t="str">
            <v>No</v>
          </cell>
          <cell r="AW12" t="str">
            <v>No</v>
          </cell>
          <cell r="AX12" t="str">
            <v>No</v>
          </cell>
          <cell r="AY12" t="str">
            <v>No</v>
          </cell>
          <cell r="AZ12" t="str">
            <v>No</v>
          </cell>
          <cell r="BA12" t="str">
            <v>No</v>
          </cell>
          <cell r="BB12" t="str">
            <v>No</v>
          </cell>
          <cell r="BC12" t="str">
            <v>No</v>
          </cell>
          <cell r="BD12" t="str">
            <v>No</v>
          </cell>
          <cell r="BE12" t="str">
            <v>No</v>
          </cell>
          <cell r="BF12" t="str">
            <v>No</v>
          </cell>
          <cell r="BG12" t="str">
            <v>No</v>
          </cell>
          <cell r="BH12" t="str">
            <v>No</v>
          </cell>
          <cell r="BI12" t="str">
            <v>No</v>
          </cell>
          <cell r="BJ12" t="str">
            <v>No</v>
          </cell>
          <cell r="BK12" t="str">
            <v>No</v>
          </cell>
          <cell r="BL12" t="str">
            <v>No</v>
          </cell>
          <cell r="BM12" t="str">
            <v>No</v>
          </cell>
          <cell r="BN12" t="str">
            <v>No</v>
          </cell>
          <cell r="BO12" t="str">
            <v>No</v>
          </cell>
          <cell r="BP12" t="str">
            <v>No</v>
          </cell>
        </row>
        <row r="13">
          <cell r="B13" t="str">
            <v>0012 CZ15 MediumOffice EPD+20</v>
          </cell>
          <cell r="C13" t="str">
            <v>0001 CZ15 MediumOffice Base</v>
          </cell>
          <cell r="D13" t="b">
            <v>1</v>
          </cell>
          <cell r="E13" t="str">
            <v>CZ15RV2.epw</v>
          </cell>
          <cell r="F13">
            <v>15</v>
          </cell>
          <cell r="G13">
            <v>0</v>
          </cell>
          <cell r="H13">
            <v>1.024128E-3</v>
          </cell>
          <cell r="I13">
            <v>8.5837477233149301E-2</v>
          </cell>
          <cell r="J13">
            <v>0</v>
          </cell>
          <cell r="K13">
            <v>3.9450483387994533</v>
          </cell>
          <cell r="L13">
            <v>2.504407653539467</v>
          </cell>
          <cell r="M13">
            <v>0.73</v>
          </cell>
          <cell r="N13">
            <v>0.44999999999999996</v>
          </cell>
          <cell r="O13">
            <v>0.8</v>
          </cell>
          <cell r="P13">
            <v>3.8121652137271975</v>
          </cell>
          <cell r="Q13">
            <v>0.60716622873419479</v>
          </cell>
          <cell r="R13">
            <v>2.6687840419430833</v>
          </cell>
          <cell r="S13">
            <v>0.4</v>
          </cell>
          <cell r="T13">
            <v>0.31</v>
          </cell>
          <cell r="U13">
            <v>0.45199999999999996</v>
          </cell>
          <cell r="V13">
            <v>0.35029999999999994</v>
          </cell>
          <cell r="W13">
            <v>0.51979999999999993</v>
          </cell>
          <cell r="X13">
            <v>9.9999999999999995E-7</v>
          </cell>
          <cell r="Y13">
            <v>0</v>
          </cell>
          <cell r="Z13">
            <v>0</v>
          </cell>
          <cell r="AA13">
            <v>9.6875193750387503</v>
          </cell>
          <cell r="AB13">
            <v>12.916692500051665</v>
          </cell>
          <cell r="AC13">
            <v>31468.723000000002</v>
          </cell>
          <cell r="AD13">
            <v>100000</v>
          </cell>
          <cell r="AE13">
            <v>100000</v>
          </cell>
          <cell r="AF13">
            <v>450</v>
          </cell>
          <cell r="AG13">
            <v>2</v>
          </cell>
          <cell r="AH13">
            <v>0.3</v>
          </cell>
          <cell r="AI13">
            <v>0.2</v>
          </cell>
          <cell r="AJ13">
            <v>3</v>
          </cell>
          <cell r="AK13">
            <v>3</v>
          </cell>
          <cell r="AL13">
            <v>0</v>
          </cell>
          <cell r="AM13" t="str">
            <v>CZ15MediumOffice.idf</v>
          </cell>
          <cell r="AN13" t="str">
            <v>CTZ15SiteDesign.idf</v>
          </cell>
          <cell r="AO13">
            <v>0</v>
          </cell>
          <cell r="AP13">
            <v>12</v>
          </cell>
          <cell r="AQ13" t="str">
            <v>MediumOffice</v>
          </cell>
          <cell r="AR13" t="str">
            <v>EPD</v>
          </cell>
          <cell r="AS13" t="str">
            <v>+20</v>
          </cell>
          <cell r="AT13" t="str">
            <v>No</v>
          </cell>
          <cell r="AU13" t="str">
            <v>No</v>
          </cell>
          <cell r="AV13" t="str">
            <v>No</v>
          </cell>
          <cell r="AW13" t="str">
            <v>No</v>
          </cell>
          <cell r="AX13" t="str">
            <v>No</v>
          </cell>
          <cell r="AY13" t="str">
            <v>No</v>
          </cell>
          <cell r="AZ13" t="str">
            <v>No</v>
          </cell>
          <cell r="BA13" t="str">
            <v>No</v>
          </cell>
          <cell r="BB13" t="str">
            <v>No</v>
          </cell>
          <cell r="BC13" t="str">
            <v>No</v>
          </cell>
          <cell r="BD13" t="str">
            <v>No</v>
          </cell>
          <cell r="BE13" t="str">
            <v>No</v>
          </cell>
          <cell r="BF13" t="str">
            <v>No</v>
          </cell>
          <cell r="BG13" t="str">
            <v>No</v>
          </cell>
          <cell r="BH13" t="str">
            <v>No</v>
          </cell>
          <cell r="BI13" t="str">
            <v>No</v>
          </cell>
          <cell r="BJ13" t="str">
            <v>No</v>
          </cell>
          <cell r="BK13" t="str">
            <v>No</v>
          </cell>
          <cell r="BL13" t="str">
            <v>No</v>
          </cell>
          <cell r="BM13" t="str">
            <v>No</v>
          </cell>
          <cell r="BN13" t="str">
            <v>No</v>
          </cell>
          <cell r="BO13" t="str">
            <v>No</v>
          </cell>
          <cell r="BP13" t="str">
            <v>No</v>
          </cell>
        </row>
        <row r="14">
          <cell r="B14" t="str">
            <v>0013 CZ16 MediumOffice Base</v>
          </cell>
          <cell r="C14">
            <v>0</v>
          </cell>
          <cell r="D14" t="b">
            <v>1</v>
          </cell>
          <cell r="E14" t="str">
            <v>CZ16RV2.epw</v>
          </cell>
          <cell r="F14">
            <v>16</v>
          </cell>
          <cell r="G14">
            <v>0</v>
          </cell>
          <cell r="H14">
            <v>1.024128E-3</v>
          </cell>
          <cell r="I14">
            <v>8.5837477233149301E-2</v>
          </cell>
          <cell r="J14">
            <v>0</v>
          </cell>
          <cell r="K14">
            <v>3.9450483387994533</v>
          </cell>
          <cell r="L14">
            <v>2.504407653539467</v>
          </cell>
          <cell r="M14">
            <v>0.73</v>
          </cell>
          <cell r="N14">
            <v>0.75</v>
          </cell>
          <cell r="O14">
            <v>0.8</v>
          </cell>
          <cell r="P14">
            <v>3.8121652137271975</v>
          </cell>
          <cell r="Q14">
            <v>0.75073429864594332</v>
          </cell>
          <cell r="R14">
            <v>2.6687840419430833</v>
          </cell>
          <cell r="S14">
            <v>0.47</v>
          </cell>
          <cell r="T14">
            <v>0.43</v>
          </cell>
          <cell r="U14">
            <v>0.53109999999999991</v>
          </cell>
          <cell r="V14">
            <v>0.48589999999999994</v>
          </cell>
          <cell r="W14">
            <v>0.79099999999999993</v>
          </cell>
          <cell r="X14">
            <v>9.9999999999999995E-7</v>
          </cell>
          <cell r="Y14">
            <v>0</v>
          </cell>
          <cell r="Z14">
            <v>0</v>
          </cell>
          <cell r="AA14">
            <v>9.6875193750387503</v>
          </cell>
          <cell r="AB14">
            <v>10.763910416709722</v>
          </cell>
          <cell r="AC14">
            <v>31468.723000000002</v>
          </cell>
          <cell r="AD14">
            <v>100000</v>
          </cell>
          <cell r="AE14">
            <v>100000</v>
          </cell>
          <cell r="AF14">
            <v>450</v>
          </cell>
          <cell r="AG14">
            <v>2</v>
          </cell>
          <cell r="AH14">
            <v>0.3</v>
          </cell>
          <cell r="AI14">
            <v>0.2</v>
          </cell>
          <cell r="AJ14">
            <v>3</v>
          </cell>
          <cell r="AK14">
            <v>3</v>
          </cell>
          <cell r="AL14">
            <v>0</v>
          </cell>
          <cell r="AM14" t="str">
            <v>CZ16MediumOffice.idf</v>
          </cell>
          <cell r="AN14" t="str">
            <v>CTZ16SiteDesign.idf</v>
          </cell>
          <cell r="AO14">
            <v>0</v>
          </cell>
          <cell r="AP14">
            <v>13</v>
          </cell>
          <cell r="AQ14" t="str">
            <v>MediumOffice</v>
          </cell>
          <cell r="AR14" t="str">
            <v>Base</v>
          </cell>
          <cell r="AS14">
            <v>0</v>
          </cell>
          <cell r="AT14" t="str">
            <v>No</v>
          </cell>
          <cell r="AU14" t="str">
            <v>No</v>
          </cell>
          <cell r="AV14" t="str">
            <v>No</v>
          </cell>
          <cell r="AW14" t="str">
            <v>No</v>
          </cell>
          <cell r="AX14" t="str">
            <v>No</v>
          </cell>
          <cell r="AY14" t="str">
            <v>No</v>
          </cell>
          <cell r="AZ14" t="str">
            <v>No</v>
          </cell>
          <cell r="BA14" t="str">
            <v>No</v>
          </cell>
          <cell r="BB14" t="str">
            <v>No</v>
          </cell>
          <cell r="BC14" t="str">
            <v>No</v>
          </cell>
          <cell r="BD14" t="str">
            <v>No</v>
          </cell>
          <cell r="BE14" t="str">
            <v>No</v>
          </cell>
          <cell r="BF14" t="str">
            <v>No</v>
          </cell>
          <cell r="BG14" t="str">
            <v>No</v>
          </cell>
          <cell r="BH14" t="str">
            <v>No</v>
          </cell>
          <cell r="BI14" t="str">
            <v>No</v>
          </cell>
          <cell r="BJ14" t="str">
            <v>No</v>
          </cell>
          <cell r="BK14" t="str">
            <v>No</v>
          </cell>
          <cell r="BL14" t="str">
            <v>No</v>
          </cell>
          <cell r="BM14" t="str">
            <v>No</v>
          </cell>
          <cell r="BN14" t="str">
            <v>No</v>
          </cell>
          <cell r="BO14" t="str">
            <v>No</v>
          </cell>
          <cell r="BP14" t="str">
            <v>No</v>
          </cell>
        </row>
        <row r="15">
          <cell r="B15" t="str">
            <v>0014 CZ16 MediumOffice RoofLtR+20</v>
          </cell>
          <cell r="C15" t="str">
            <v>0013 CZ16 MediumOffice Base</v>
          </cell>
          <cell r="D15" t="b">
            <v>1</v>
          </cell>
          <cell r="E15" t="str">
            <v>CZ16RV2.epw</v>
          </cell>
          <cell r="F15">
            <v>16</v>
          </cell>
          <cell r="G15">
            <v>0</v>
          </cell>
          <cell r="H15">
            <v>1.024128E-3</v>
          </cell>
          <cell r="I15">
            <v>8.5837477233149301E-2</v>
          </cell>
          <cell r="J15">
            <v>0</v>
          </cell>
          <cell r="K15">
            <v>5.741310423499316</v>
          </cell>
          <cell r="L15">
            <v>2.504407653539467</v>
          </cell>
          <cell r="M15">
            <v>0.73</v>
          </cell>
          <cell r="N15">
            <v>0.75</v>
          </cell>
          <cell r="O15">
            <v>0.8</v>
          </cell>
          <cell r="P15">
            <v>3.8121652137271975</v>
          </cell>
          <cell r="Q15">
            <v>0.75073429864594332</v>
          </cell>
          <cell r="R15">
            <v>2.6687840419430833</v>
          </cell>
          <cell r="S15">
            <v>0.47</v>
          </cell>
          <cell r="T15">
            <v>0.43</v>
          </cell>
          <cell r="U15">
            <v>0.53109999999999991</v>
          </cell>
          <cell r="V15">
            <v>0.48589999999999994</v>
          </cell>
          <cell r="W15">
            <v>0.79099999999999993</v>
          </cell>
          <cell r="X15">
            <v>9.9999999999999995E-7</v>
          </cell>
          <cell r="Y15">
            <v>0</v>
          </cell>
          <cell r="Z15">
            <v>0</v>
          </cell>
          <cell r="AA15">
            <v>9.6875193750387503</v>
          </cell>
          <cell r="AB15">
            <v>10.763910416709722</v>
          </cell>
          <cell r="AC15">
            <v>31468.723000000002</v>
          </cell>
          <cell r="AD15">
            <v>100000</v>
          </cell>
          <cell r="AE15">
            <v>100000</v>
          </cell>
          <cell r="AF15">
            <v>450</v>
          </cell>
          <cell r="AG15">
            <v>2</v>
          </cell>
          <cell r="AH15">
            <v>0.3</v>
          </cell>
          <cell r="AI15">
            <v>0.2</v>
          </cell>
          <cell r="AJ15">
            <v>3</v>
          </cell>
          <cell r="AK15">
            <v>3</v>
          </cell>
          <cell r="AL15">
            <v>0</v>
          </cell>
          <cell r="AM15" t="str">
            <v>CZ16MediumOffice.idf</v>
          </cell>
          <cell r="AN15" t="str">
            <v>CTZ16SiteDesign.idf</v>
          </cell>
          <cell r="AO15">
            <v>0</v>
          </cell>
          <cell r="AP15">
            <v>14</v>
          </cell>
          <cell r="AQ15" t="str">
            <v>MediumOffice</v>
          </cell>
          <cell r="AR15" t="str">
            <v>RoofLt</v>
          </cell>
          <cell r="AS15" t="str">
            <v>R+20</v>
          </cell>
          <cell r="AT15" t="str">
            <v>Yes</v>
          </cell>
          <cell r="AU15" t="str">
            <v>No</v>
          </cell>
          <cell r="AV15" t="str">
            <v>No</v>
          </cell>
          <cell r="AW15" t="str">
            <v>No</v>
          </cell>
          <cell r="AX15" t="str">
            <v>No</v>
          </cell>
          <cell r="AY15" t="str">
            <v>No</v>
          </cell>
          <cell r="AZ15" t="str">
            <v>No</v>
          </cell>
          <cell r="BA15" t="str">
            <v>No</v>
          </cell>
          <cell r="BB15" t="str">
            <v>No</v>
          </cell>
          <cell r="BC15" t="str">
            <v>No</v>
          </cell>
          <cell r="BD15" t="str">
            <v>No</v>
          </cell>
          <cell r="BE15" t="str">
            <v>No</v>
          </cell>
          <cell r="BF15" t="str">
            <v>No</v>
          </cell>
          <cell r="BG15" t="str">
            <v>No</v>
          </cell>
          <cell r="BH15" t="str">
            <v>No</v>
          </cell>
          <cell r="BI15" t="str">
            <v>No</v>
          </cell>
          <cell r="BJ15" t="str">
            <v>No</v>
          </cell>
          <cell r="BK15" t="str">
            <v>No</v>
          </cell>
          <cell r="BL15" t="str">
            <v>No</v>
          </cell>
          <cell r="BM15" t="str">
            <v>No</v>
          </cell>
          <cell r="BN15" t="str">
            <v>No</v>
          </cell>
          <cell r="BO15" t="str">
            <v>No</v>
          </cell>
          <cell r="BP15" t="str">
            <v>No</v>
          </cell>
        </row>
        <row r="16">
          <cell r="B16" t="str">
            <v>0015 CZ16 MediumOffice WallLtR+20</v>
          </cell>
          <cell r="C16" t="str">
            <v>0013 CZ16 MediumOffice Base</v>
          </cell>
          <cell r="D16" t="b">
            <v>1</v>
          </cell>
          <cell r="E16" t="str">
            <v>CZ16RV2.epw</v>
          </cell>
          <cell r="F16">
            <v>16</v>
          </cell>
          <cell r="G16">
            <v>0</v>
          </cell>
          <cell r="H16">
            <v>1.024128E-3</v>
          </cell>
          <cell r="I16">
            <v>8.5837477233149301E-2</v>
          </cell>
          <cell r="J16">
            <v>0</v>
          </cell>
          <cell r="K16">
            <v>3.9450483387994533</v>
          </cell>
          <cell r="L16">
            <v>5.3459403674670751</v>
          </cell>
          <cell r="M16">
            <v>0.73</v>
          </cell>
          <cell r="N16">
            <v>0.75</v>
          </cell>
          <cell r="O16">
            <v>0.8</v>
          </cell>
          <cell r="P16">
            <v>3.8121652137271975</v>
          </cell>
          <cell r="Q16">
            <v>0.75073429864594332</v>
          </cell>
          <cell r="R16">
            <v>2.6687840419430833</v>
          </cell>
          <cell r="S16">
            <v>0.47</v>
          </cell>
          <cell r="T16">
            <v>0.43</v>
          </cell>
          <cell r="U16">
            <v>0.53109999999999991</v>
          </cell>
          <cell r="V16">
            <v>0.48589999999999994</v>
          </cell>
          <cell r="W16">
            <v>0.79099999999999993</v>
          </cell>
          <cell r="X16">
            <v>9.9999999999999995E-7</v>
          </cell>
          <cell r="Y16">
            <v>0</v>
          </cell>
          <cell r="Z16">
            <v>0</v>
          </cell>
          <cell r="AA16">
            <v>9.6875193750387503</v>
          </cell>
          <cell r="AB16">
            <v>10.763910416709722</v>
          </cell>
          <cell r="AC16">
            <v>31468.723000000002</v>
          </cell>
          <cell r="AD16">
            <v>100000</v>
          </cell>
          <cell r="AE16">
            <v>100000</v>
          </cell>
          <cell r="AF16">
            <v>450</v>
          </cell>
          <cell r="AG16">
            <v>2</v>
          </cell>
          <cell r="AH16">
            <v>0.3</v>
          </cell>
          <cell r="AI16">
            <v>0.2</v>
          </cell>
          <cell r="AJ16">
            <v>3</v>
          </cell>
          <cell r="AK16">
            <v>3</v>
          </cell>
          <cell r="AL16">
            <v>0</v>
          </cell>
          <cell r="AM16" t="str">
            <v>CZ16MediumOffice.idf</v>
          </cell>
          <cell r="AN16" t="str">
            <v>CTZ16SiteDesign.idf</v>
          </cell>
          <cell r="AO16">
            <v>0</v>
          </cell>
          <cell r="AP16">
            <v>15</v>
          </cell>
          <cell r="AQ16" t="str">
            <v>MediumOffice</v>
          </cell>
          <cell r="AR16" t="str">
            <v>WallLt</v>
          </cell>
          <cell r="AS16" t="str">
            <v>R+20</v>
          </cell>
          <cell r="AT16" t="str">
            <v>No</v>
          </cell>
          <cell r="AU16" t="str">
            <v>Yes</v>
          </cell>
          <cell r="AV16" t="str">
            <v>No</v>
          </cell>
          <cell r="AW16" t="str">
            <v>No</v>
          </cell>
          <cell r="AX16" t="str">
            <v>No</v>
          </cell>
          <cell r="AY16" t="str">
            <v>No</v>
          </cell>
          <cell r="AZ16" t="str">
            <v>No</v>
          </cell>
          <cell r="BA16" t="str">
            <v>No</v>
          </cell>
          <cell r="BB16" t="str">
            <v>No</v>
          </cell>
          <cell r="BC16" t="str">
            <v>No</v>
          </cell>
          <cell r="BD16" t="str">
            <v>No</v>
          </cell>
          <cell r="BE16" t="str">
            <v>No</v>
          </cell>
          <cell r="BF16" t="str">
            <v>No</v>
          </cell>
          <cell r="BG16" t="str">
            <v>No</v>
          </cell>
          <cell r="BH16" t="str">
            <v>No</v>
          </cell>
          <cell r="BI16" t="str">
            <v>No</v>
          </cell>
          <cell r="BJ16" t="str">
            <v>No</v>
          </cell>
          <cell r="BK16" t="str">
            <v>No</v>
          </cell>
          <cell r="BL16" t="str">
            <v>No</v>
          </cell>
          <cell r="BM16" t="str">
            <v>No</v>
          </cell>
          <cell r="BN16" t="str">
            <v>No</v>
          </cell>
          <cell r="BO16" t="str">
            <v>No</v>
          </cell>
          <cell r="BP16" t="str">
            <v>No</v>
          </cell>
        </row>
        <row r="17">
          <cell r="B17" t="str">
            <v>0016 CZ16 MediumOffice UnhtSlabF24vR-5</v>
          </cell>
          <cell r="C17" t="str">
            <v>0013 CZ16 MediumOffice Base</v>
          </cell>
          <cell r="D17" t="b">
            <v>1</v>
          </cell>
          <cell r="E17" t="str">
            <v>CZ16RV2.epw</v>
          </cell>
          <cell r="F17">
            <v>16</v>
          </cell>
          <cell r="G17">
            <v>0</v>
          </cell>
          <cell r="H17">
            <v>1.024128E-3</v>
          </cell>
          <cell r="I17">
            <v>8.5837477233149301E-2</v>
          </cell>
          <cell r="J17">
            <v>0</v>
          </cell>
          <cell r="K17">
            <v>3.9450483387994533</v>
          </cell>
          <cell r="L17">
            <v>2.504407653539467</v>
          </cell>
          <cell r="M17">
            <v>0.57999999999999996</v>
          </cell>
          <cell r="N17">
            <v>0.75</v>
          </cell>
          <cell r="O17">
            <v>0.8</v>
          </cell>
          <cell r="P17">
            <v>3.8121652137271975</v>
          </cell>
          <cell r="Q17">
            <v>0.75073429864594332</v>
          </cell>
          <cell r="R17">
            <v>2.6687840419430833</v>
          </cell>
          <cell r="S17">
            <v>0.47</v>
          </cell>
          <cell r="T17">
            <v>0.43</v>
          </cell>
          <cell r="U17">
            <v>0.53109999999999991</v>
          </cell>
          <cell r="V17">
            <v>0.48589999999999994</v>
          </cell>
          <cell r="W17">
            <v>0.79099999999999993</v>
          </cell>
          <cell r="X17">
            <v>9.9999999999999995E-7</v>
          </cell>
          <cell r="Y17">
            <v>0</v>
          </cell>
          <cell r="Z17">
            <v>0</v>
          </cell>
          <cell r="AA17">
            <v>9.6875193750387503</v>
          </cell>
          <cell r="AB17">
            <v>10.763910416709722</v>
          </cell>
          <cell r="AC17">
            <v>31468.723000000002</v>
          </cell>
          <cell r="AD17">
            <v>100000</v>
          </cell>
          <cell r="AE17">
            <v>100000</v>
          </cell>
          <cell r="AF17">
            <v>450</v>
          </cell>
          <cell r="AG17">
            <v>2</v>
          </cell>
          <cell r="AH17">
            <v>0.3</v>
          </cell>
          <cell r="AI17">
            <v>0.2</v>
          </cell>
          <cell r="AJ17">
            <v>3</v>
          </cell>
          <cell r="AK17">
            <v>3</v>
          </cell>
          <cell r="AL17">
            <v>0</v>
          </cell>
          <cell r="AM17" t="str">
            <v>CZ16MediumOffice.idf</v>
          </cell>
          <cell r="AN17" t="str">
            <v>CTZ16SiteDesign.idf</v>
          </cell>
          <cell r="AO17">
            <v>0</v>
          </cell>
          <cell r="AP17">
            <v>16</v>
          </cell>
          <cell r="AQ17" t="str">
            <v>MediumOffice</v>
          </cell>
          <cell r="AR17" t="str">
            <v>UnhtSlabF</v>
          </cell>
          <cell r="AS17" t="str">
            <v>24vR-5</v>
          </cell>
          <cell r="AT17" t="str">
            <v>No</v>
          </cell>
          <cell r="AU17" t="str">
            <v>No</v>
          </cell>
          <cell r="AV17" t="str">
            <v>No</v>
          </cell>
          <cell r="AW17" t="str">
            <v>No</v>
          </cell>
          <cell r="AX17" t="str">
            <v>No</v>
          </cell>
          <cell r="AY17" t="str">
            <v>No</v>
          </cell>
          <cell r="AZ17" t="str">
            <v>No</v>
          </cell>
          <cell r="BA17" t="str">
            <v>No</v>
          </cell>
          <cell r="BB17" t="str">
            <v>No</v>
          </cell>
          <cell r="BC17" t="str">
            <v>No</v>
          </cell>
          <cell r="BD17" t="str">
            <v>No</v>
          </cell>
          <cell r="BE17" t="str">
            <v>No</v>
          </cell>
          <cell r="BF17" t="str">
            <v>No</v>
          </cell>
          <cell r="BG17" t="str">
            <v>No</v>
          </cell>
          <cell r="BH17" t="str">
            <v>No</v>
          </cell>
          <cell r="BI17" t="str">
            <v>No</v>
          </cell>
          <cell r="BJ17" t="str">
            <v>No</v>
          </cell>
          <cell r="BK17" t="str">
            <v>No</v>
          </cell>
          <cell r="BL17" t="str">
            <v>No</v>
          </cell>
          <cell r="BM17" t="str">
            <v>No</v>
          </cell>
          <cell r="BN17" t="str">
            <v>No</v>
          </cell>
          <cell r="BO17" t="str">
            <v>No</v>
          </cell>
          <cell r="BP17" t="str">
            <v>No</v>
          </cell>
        </row>
        <row r="18">
          <cell r="B18" t="str">
            <v>0017 CZ16 MediumOffice BaseInfil+5</v>
          </cell>
          <cell r="C18" t="str">
            <v>0013 CZ16 MediumOffice Base</v>
          </cell>
          <cell r="D18" t="b">
            <v>1</v>
          </cell>
          <cell r="E18" t="str">
            <v>CZ16RV2.epw</v>
          </cell>
          <cell r="F18">
            <v>16</v>
          </cell>
          <cell r="G18">
            <v>0</v>
          </cell>
          <cell r="H18">
            <v>1.0753344E-3</v>
          </cell>
          <cell r="I18">
            <v>8.5837477233149301E-2</v>
          </cell>
          <cell r="J18">
            <v>0</v>
          </cell>
          <cell r="K18">
            <v>3.9450483387994533</v>
          </cell>
          <cell r="L18">
            <v>2.504407653539467</v>
          </cell>
          <cell r="M18">
            <v>0.73</v>
          </cell>
          <cell r="N18">
            <v>0.75</v>
          </cell>
          <cell r="O18">
            <v>0.8</v>
          </cell>
          <cell r="P18">
            <v>3.8121652137271975</v>
          </cell>
          <cell r="Q18">
            <v>0.75073429864594332</v>
          </cell>
          <cell r="R18">
            <v>2.6687840419430833</v>
          </cell>
          <cell r="S18">
            <v>0.47</v>
          </cell>
          <cell r="T18">
            <v>0.43</v>
          </cell>
          <cell r="U18">
            <v>0.53109999999999991</v>
          </cell>
          <cell r="V18">
            <v>0.48589999999999994</v>
          </cell>
          <cell r="W18">
            <v>0.79099999999999993</v>
          </cell>
          <cell r="X18">
            <v>9.9999999999999995E-7</v>
          </cell>
          <cell r="Y18">
            <v>0</v>
          </cell>
          <cell r="Z18">
            <v>0</v>
          </cell>
          <cell r="AA18">
            <v>9.6875193750387503</v>
          </cell>
          <cell r="AB18">
            <v>10.763910416709722</v>
          </cell>
          <cell r="AC18">
            <v>31468.723000000002</v>
          </cell>
          <cell r="AD18">
            <v>100000</v>
          </cell>
          <cell r="AE18">
            <v>100000</v>
          </cell>
          <cell r="AF18">
            <v>450</v>
          </cell>
          <cell r="AG18">
            <v>2</v>
          </cell>
          <cell r="AH18">
            <v>0.3</v>
          </cell>
          <cell r="AI18">
            <v>0.2</v>
          </cell>
          <cell r="AJ18">
            <v>3</v>
          </cell>
          <cell r="AK18">
            <v>3</v>
          </cell>
          <cell r="AL18">
            <v>0</v>
          </cell>
          <cell r="AM18" t="str">
            <v>CZ16MediumOffice.idf</v>
          </cell>
          <cell r="AN18" t="str">
            <v>CTZ16SiteDesign.idf</v>
          </cell>
          <cell r="AO18">
            <v>0</v>
          </cell>
          <cell r="AP18">
            <v>17</v>
          </cell>
          <cell r="AQ18" t="str">
            <v>MediumOffice</v>
          </cell>
          <cell r="AR18" t="str">
            <v>Base</v>
          </cell>
          <cell r="AS18" t="str">
            <v>Infil+5</v>
          </cell>
          <cell r="AT18" t="str">
            <v>No</v>
          </cell>
          <cell r="AU18" t="str">
            <v>No</v>
          </cell>
          <cell r="AV18" t="str">
            <v>No</v>
          </cell>
          <cell r="AW18" t="str">
            <v>No</v>
          </cell>
          <cell r="AX18" t="str">
            <v>No</v>
          </cell>
          <cell r="AY18" t="str">
            <v>No</v>
          </cell>
          <cell r="AZ18" t="str">
            <v>No</v>
          </cell>
          <cell r="BA18" t="str">
            <v>No</v>
          </cell>
          <cell r="BB18" t="str">
            <v>No</v>
          </cell>
          <cell r="BC18" t="str">
            <v>No</v>
          </cell>
          <cell r="BD18" t="str">
            <v>No</v>
          </cell>
          <cell r="BE18" t="str">
            <v>No</v>
          </cell>
          <cell r="BF18" t="str">
            <v>No</v>
          </cell>
          <cell r="BG18" t="str">
            <v>No</v>
          </cell>
          <cell r="BH18" t="str">
            <v>No</v>
          </cell>
          <cell r="BI18" t="str">
            <v>No</v>
          </cell>
          <cell r="BJ18" t="str">
            <v>No</v>
          </cell>
          <cell r="BK18" t="str">
            <v>No</v>
          </cell>
          <cell r="BL18" t="str">
            <v>No</v>
          </cell>
          <cell r="BM18" t="str">
            <v>No</v>
          </cell>
          <cell r="BN18" t="str">
            <v>No</v>
          </cell>
          <cell r="BO18" t="str">
            <v>No</v>
          </cell>
          <cell r="BP18" t="str">
            <v>No</v>
          </cell>
        </row>
        <row r="19">
          <cell r="B19" t="str">
            <v>0018 CZ16 MediumOffice WinU-20</v>
          </cell>
          <cell r="C19" t="str">
            <v>0013 CZ16 MediumOffice Base</v>
          </cell>
          <cell r="D19" t="b">
            <v>1</v>
          </cell>
          <cell r="E19" t="str">
            <v>CZ16RV2.epw</v>
          </cell>
          <cell r="F19">
            <v>16</v>
          </cell>
          <cell r="G19">
            <v>0</v>
          </cell>
          <cell r="H19">
            <v>1.024128E-3</v>
          </cell>
          <cell r="I19">
            <v>8.5837477233149301E-2</v>
          </cell>
          <cell r="J19">
            <v>0</v>
          </cell>
          <cell r="K19">
            <v>3.9450483387994533</v>
          </cell>
          <cell r="L19">
            <v>2.504407653539467</v>
          </cell>
          <cell r="M19">
            <v>0.73</v>
          </cell>
          <cell r="N19">
            <v>0.75</v>
          </cell>
          <cell r="O19">
            <v>0.8</v>
          </cell>
          <cell r="P19">
            <v>3.8121652137271975</v>
          </cell>
          <cell r="Q19">
            <v>0.75073429864594332</v>
          </cell>
          <cell r="R19">
            <v>2.1350272335544669</v>
          </cell>
          <cell r="S19">
            <v>0.47</v>
          </cell>
          <cell r="T19">
            <v>0.43</v>
          </cell>
          <cell r="U19">
            <v>0.53109999999999991</v>
          </cell>
          <cell r="V19">
            <v>0.48589999999999994</v>
          </cell>
          <cell r="W19">
            <v>0.79099999999999993</v>
          </cell>
          <cell r="X19">
            <v>9.9999999999999995E-7</v>
          </cell>
          <cell r="Y19">
            <v>0</v>
          </cell>
          <cell r="Z19">
            <v>0</v>
          </cell>
          <cell r="AA19">
            <v>9.6875193750387503</v>
          </cell>
          <cell r="AB19">
            <v>10.763910416709722</v>
          </cell>
          <cell r="AC19">
            <v>31468.723000000002</v>
          </cell>
          <cell r="AD19">
            <v>100000</v>
          </cell>
          <cell r="AE19">
            <v>100000</v>
          </cell>
          <cell r="AF19">
            <v>450</v>
          </cell>
          <cell r="AG19">
            <v>2</v>
          </cell>
          <cell r="AH19">
            <v>0.3</v>
          </cell>
          <cell r="AI19">
            <v>0.2</v>
          </cell>
          <cell r="AJ19">
            <v>3</v>
          </cell>
          <cell r="AK19">
            <v>3</v>
          </cell>
          <cell r="AL19">
            <v>0</v>
          </cell>
          <cell r="AM19" t="str">
            <v>CZ16MediumOffice.idf</v>
          </cell>
          <cell r="AN19" t="str">
            <v>CTZ16SiteDesign.idf</v>
          </cell>
          <cell r="AO19">
            <v>0</v>
          </cell>
          <cell r="AP19">
            <v>18</v>
          </cell>
          <cell r="AQ19" t="str">
            <v>MediumOffice</v>
          </cell>
          <cell r="AR19" t="str">
            <v>WinU</v>
          </cell>
          <cell r="AS19">
            <v>-20</v>
          </cell>
          <cell r="AT19" t="str">
            <v>No</v>
          </cell>
          <cell r="AU19" t="str">
            <v>No</v>
          </cell>
          <cell r="AV19" t="str">
            <v>No</v>
          </cell>
          <cell r="AW19" t="str">
            <v>No</v>
          </cell>
          <cell r="AX19" t="str">
            <v>No</v>
          </cell>
          <cell r="AY19" t="str">
            <v>No</v>
          </cell>
          <cell r="AZ19" t="str">
            <v>Yes</v>
          </cell>
          <cell r="BA19" t="str">
            <v>No</v>
          </cell>
          <cell r="BB19" t="str">
            <v>No</v>
          </cell>
          <cell r="BC19" t="str">
            <v>No</v>
          </cell>
          <cell r="BD19" t="str">
            <v>No</v>
          </cell>
          <cell r="BE19" t="str">
            <v>No</v>
          </cell>
          <cell r="BF19" t="str">
            <v>No</v>
          </cell>
          <cell r="BG19" t="str">
            <v>No</v>
          </cell>
          <cell r="BH19" t="str">
            <v>No</v>
          </cell>
          <cell r="BI19" t="str">
            <v>No</v>
          </cell>
          <cell r="BJ19" t="str">
            <v>No</v>
          </cell>
          <cell r="BK19" t="str">
            <v>No</v>
          </cell>
          <cell r="BL19" t="str">
            <v>No</v>
          </cell>
          <cell r="BM19" t="str">
            <v>No</v>
          </cell>
          <cell r="BN19" t="str">
            <v>No</v>
          </cell>
          <cell r="BO19" t="str">
            <v>No</v>
          </cell>
          <cell r="BP19" t="str">
            <v>No</v>
          </cell>
        </row>
        <row r="20">
          <cell r="B20" t="str">
            <v>0019 CZ16 MediumOffice WinSHGC-20</v>
          </cell>
          <cell r="C20" t="str">
            <v>0013 CZ16 MediumOffice Base</v>
          </cell>
          <cell r="D20" t="b">
            <v>1</v>
          </cell>
          <cell r="E20" t="str">
            <v>CZ16RV2.epw</v>
          </cell>
          <cell r="F20">
            <v>16</v>
          </cell>
          <cell r="G20">
            <v>0</v>
          </cell>
          <cell r="H20">
            <v>1.024128E-3</v>
          </cell>
          <cell r="I20">
            <v>8.5837477233149301E-2</v>
          </cell>
          <cell r="J20">
            <v>0</v>
          </cell>
          <cell r="K20">
            <v>3.9450483387994533</v>
          </cell>
          <cell r="L20">
            <v>2.504407653539467</v>
          </cell>
          <cell r="M20">
            <v>0.73</v>
          </cell>
          <cell r="N20">
            <v>0.75</v>
          </cell>
          <cell r="O20">
            <v>0.8</v>
          </cell>
          <cell r="P20">
            <v>3.8121652137271975</v>
          </cell>
          <cell r="Q20">
            <v>0.75073429864594332</v>
          </cell>
          <cell r="R20">
            <v>2.6687840419430833</v>
          </cell>
          <cell r="S20">
            <v>0.376</v>
          </cell>
          <cell r="T20">
            <v>0.34400000000000003</v>
          </cell>
          <cell r="U20">
            <v>0.53109999999999991</v>
          </cell>
          <cell r="V20">
            <v>0.48589999999999994</v>
          </cell>
          <cell r="W20">
            <v>0.79099999999999993</v>
          </cell>
          <cell r="X20">
            <v>9.9999999999999995E-7</v>
          </cell>
          <cell r="Y20">
            <v>0</v>
          </cell>
          <cell r="Z20">
            <v>0</v>
          </cell>
          <cell r="AA20">
            <v>9.6875193750387503</v>
          </cell>
          <cell r="AB20">
            <v>10.763910416709722</v>
          </cell>
          <cell r="AC20">
            <v>31468.723000000002</v>
          </cell>
          <cell r="AD20">
            <v>100000</v>
          </cell>
          <cell r="AE20">
            <v>100000</v>
          </cell>
          <cell r="AF20">
            <v>450</v>
          </cell>
          <cell r="AG20">
            <v>2</v>
          </cell>
          <cell r="AH20">
            <v>0.3</v>
          </cell>
          <cell r="AI20">
            <v>0.2</v>
          </cell>
          <cell r="AJ20">
            <v>3</v>
          </cell>
          <cell r="AK20">
            <v>3</v>
          </cell>
          <cell r="AL20">
            <v>0</v>
          </cell>
          <cell r="AM20" t="str">
            <v>CZ16MediumOffice.idf</v>
          </cell>
          <cell r="AN20" t="str">
            <v>CTZ16SiteDesign.idf</v>
          </cell>
          <cell r="AO20">
            <v>0</v>
          </cell>
          <cell r="AP20">
            <v>19</v>
          </cell>
          <cell r="AQ20" t="str">
            <v>MediumOffice</v>
          </cell>
          <cell r="AR20" t="str">
            <v>WinSHGC</v>
          </cell>
          <cell r="AS20">
            <v>-20</v>
          </cell>
          <cell r="AT20" t="str">
            <v>No</v>
          </cell>
          <cell r="AU20" t="str">
            <v>No</v>
          </cell>
          <cell r="AV20" t="str">
            <v>No</v>
          </cell>
          <cell r="AW20" t="str">
            <v>No</v>
          </cell>
          <cell r="AX20" t="str">
            <v>No</v>
          </cell>
          <cell r="AY20" t="str">
            <v>No</v>
          </cell>
          <cell r="AZ20" t="str">
            <v>No</v>
          </cell>
          <cell r="BA20" t="str">
            <v>Yes</v>
          </cell>
          <cell r="BB20" t="str">
            <v>No</v>
          </cell>
          <cell r="BC20" t="str">
            <v>No</v>
          </cell>
          <cell r="BD20" t="str">
            <v>No</v>
          </cell>
          <cell r="BE20" t="str">
            <v>No</v>
          </cell>
          <cell r="BF20" t="str">
            <v>No</v>
          </cell>
          <cell r="BG20" t="str">
            <v>No</v>
          </cell>
          <cell r="BH20" t="str">
            <v>No</v>
          </cell>
          <cell r="BI20" t="str">
            <v>No</v>
          </cell>
          <cell r="BJ20" t="str">
            <v>No</v>
          </cell>
          <cell r="BK20" t="str">
            <v>No</v>
          </cell>
          <cell r="BL20" t="str">
            <v>No</v>
          </cell>
          <cell r="BM20" t="str">
            <v>No</v>
          </cell>
          <cell r="BN20" t="str">
            <v>No</v>
          </cell>
          <cell r="BO20" t="str">
            <v>No</v>
          </cell>
          <cell r="BP20" t="str">
            <v>No</v>
          </cell>
        </row>
        <row r="21">
          <cell r="B21" t="str">
            <v>0020 CZ16 MediumOffice WinU_SHGC-20</v>
          </cell>
          <cell r="C21" t="str">
            <v>0013 CZ16 MediumOffice Base</v>
          </cell>
          <cell r="D21" t="b">
            <v>1</v>
          </cell>
          <cell r="E21" t="str">
            <v>CZ16RV2.epw</v>
          </cell>
          <cell r="F21">
            <v>16</v>
          </cell>
          <cell r="G21">
            <v>0</v>
          </cell>
          <cell r="H21">
            <v>1.024128E-3</v>
          </cell>
          <cell r="I21">
            <v>8.5837477233149301E-2</v>
          </cell>
          <cell r="J21">
            <v>0</v>
          </cell>
          <cell r="K21">
            <v>3.9450483387994533</v>
          </cell>
          <cell r="L21">
            <v>2.504407653539467</v>
          </cell>
          <cell r="M21">
            <v>0.73</v>
          </cell>
          <cell r="N21">
            <v>0.75</v>
          </cell>
          <cell r="O21">
            <v>0.8</v>
          </cell>
          <cell r="P21">
            <v>3.8121652137271975</v>
          </cell>
          <cell r="Q21">
            <v>0.75073429864594332</v>
          </cell>
          <cell r="R21">
            <v>2.1350272335544669</v>
          </cell>
          <cell r="S21">
            <v>0.376</v>
          </cell>
          <cell r="T21">
            <v>0.34400000000000003</v>
          </cell>
          <cell r="U21">
            <v>0.53109999999999991</v>
          </cell>
          <cell r="V21">
            <v>0.48589999999999994</v>
          </cell>
          <cell r="W21">
            <v>0.79099999999999993</v>
          </cell>
          <cell r="X21">
            <v>9.9999999999999995E-7</v>
          </cell>
          <cell r="Y21">
            <v>0</v>
          </cell>
          <cell r="Z21">
            <v>0</v>
          </cell>
          <cell r="AA21">
            <v>9.6875193750387503</v>
          </cell>
          <cell r="AB21">
            <v>10.763910416709722</v>
          </cell>
          <cell r="AC21">
            <v>31468.723000000002</v>
          </cell>
          <cell r="AD21">
            <v>100000</v>
          </cell>
          <cell r="AE21">
            <v>100000</v>
          </cell>
          <cell r="AF21">
            <v>450</v>
          </cell>
          <cell r="AG21">
            <v>2</v>
          </cell>
          <cell r="AH21">
            <v>0.3</v>
          </cell>
          <cell r="AI21">
            <v>0.2</v>
          </cell>
          <cell r="AJ21">
            <v>3</v>
          </cell>
          <cell r="AK21">
            <v>3</v>
          </cell>
          <cell r="AL21">
            <v>0</v>
          </cell>
          <cell r="AM21" t="str">
            <v>CZ16MediumOffice.idf</v>
          </cell>
          <cell r="AN21" t="str">
            <v>CTZ16SiteDesign.idf</v>
          </cell>
          <cell r="AO21">
            <v>0</v>
          </cell>
          <cell r="AP21">
            <v>20</v>
          </cell>
          <cell r="AQ21" t="str">
            <v>MediumOffice</v>
          </cell>
          <cell r="AR21" t="str">
            <v>WinU_SHGC</v>
          </cell>
          <cell r="AS21">
            <v>-20</v>
          </cell>
          <cell r="AT21" t="str">
            <v>No</v>
          </cell>
          <cell r="AU21" t="str">
            <v>No</v>
          </cell>
          <cell r="AV21" t="str">
            <v>No</v>
          </cell>
          <cell r="AW21" t="str">
            <v>No</v>
          </cell>
          <cell r="AX21" t="str">
            <v>No</v>
          </cell>
          <cell r="AY21" t="str">
            <v>No</v>
          </cell>
          <cell r="AZ21" t="str">
            <v>Yes</v>
          </cell>
          <cell r="BA21" t="str">
            <v>Yes</v>
          </cell>
          <cell r="BB21" t="str">
            <v>No</v>
          </cell>
          <cell r="BC21" t="str">
            <v>No</v>
          </cell>
          <cell r="BD21" t="str">
            <v>No</v>
          </cell>
          <cell r="BE21" t="str">
            <v>No</v>
          </cell>
          <cell r="BF21" t="str">
            <v>No</v>
          </cell>
          <cell r="BG21" t="str">
            <v>No</v>
          </cell>
          <cell r="BH21" t="str">
            <v>No</v>
          </cell>
          <cell r="BI21" t="str">
            <v>No</v>
          </cell>
          <cell r="BJ21" t="str">
            <v>No</v>
          </cell>
          <cell r="BK21" t="str">
            <v>No</v>
          </cell>
          <cell r="BL21" t="str">
            <v>No</v>
          </cell>
          <cell r="BM21" t="str">
            <v>No</v>
          </cell>
          <cell r="BN21" t="str">
            <v>No</v>
          </cell>
          <cell r="BO21" t="str">
            <v>No</v>
          </cell>
          <cell r="BP21" t="str">
            <v>No</v>
          </cell>
        </row>
        <row r="22">
          <cell r="B22" t="str">
            <v>0021 CZ16 MediumOffice LPD-20</v>
          </cell>
          <cell r="C22" t="str">
            <v>0013 CZ16 MediumOffice Base</v>
          </cell>
          <cell r="D22" t="b">
            <v>1</v>
          </cell>
          <cell r="E22" t="str">
            <v>CZ16RV2.epw</v>
          </cell>
          <cell r="F22">
            <v>16</v>
          </cell>
          <cell r="G22">
            <v>0</v>
          </cell>
          <cell r="H22">
            <v>1.024128E-3</v>
          </cell>
          <cell r="I22">
            <v>8.5837477233149301E-2</v>
          </cell>
          <cell r="J22">
            <v>0</v>
          </cell>
          <cell r="K22">
            <v>3.9450483387994533</v>
          </cell>
          <cell r="L22">
            <v>2.504407653539467</v>
          </cell>
          <cell r="M22">
            <v>0.73</v>
          </cell>
          <cell r="N22">
            <v>0.75</v>
          </cell>
          <cell r="O22">
            <v>0.8</v>
          </cell>
          <cell r="P22">
            <v>3.8121652137271975</v>
          </cell>
          <cell r="Q22">
            <v>0.75073429864594332</v>
          </cell>
          <cell r="R22">
            <v>2.6687840419430833</v>
          </cell>
          <cell r="S22">
            <v>0.47</v>
          </cell>
          <cell r="T22">
            <v>0.43</v>
          </cell>
          <cell r="U22">
            <v>0.53109999999999991</v>
          </cell>
          <cell r="V22">
            <v>0.48589999999999994</v>
          </cell>
          <cell r="W22">
            <v>0.79099999999999993</v>
          </cell>
          <cell r="X22">
            <v>9.9999999999999995E-7</v>
          </cell>
          <cell r="Y22">
            <v>0</v>
          </cell>
          <cell r="Z22">
            <v>0</v>
          </cell>
          <cell r="AA22">
            <v>7.7500155000310009</v>
          </cell>
          <cell r="AB22">
            <v>10.763910416709722</v>
          </cell>
          <cell r="AC22">
            <v>31468.723000000002</v>
          </cell>
          <cell r="AD22">
            <v>100000</v>
          </cell>
          <cell r="AE22">
            <v>100000</v>
          </cell>
          <cell r="AF22">
            <v>450</v>
          </cell>
          <cell r="AG22">
            <v>2</v>
          </cell>
          <cell r="AH22">
            <v>0.3</v>
          </cell>
          <cell r="AI22">
            <v>0.2</v>
          </cell>
          <cell r="AJ22">
            <v>3</v>
          </cell>
          <cell r="AK22">
            <v>3</v>
          </cell>
          <cell r="AL22">
            <v>0</v>
          </cell>
          <cell r="AM22" t="str">
            <v>CZ16MediumOffice.idf</v>
          </cell>
          <cell r="AN22" t="str">
            <v>CTZ16SiteDesign.idf</v>
          </cell>
          <cell r="AO22">
            <v>0</v>
          </cell>
          <cell r="AP22">
            <v>21</v>
          </cell>
          <cell r="AQ22" t="str">
            <v>MediumOffice</v>
          </cell>
          <cell r="AR22" t="str">
            <v>LPD</v>
          </cell>
          <cell r="AS22">
            <v>-20</v>
          </cell>
          <cell r="AT22" t="str">
            <v>No</v>
          </cell>
          <cell r="AU22" t="str">
            <v>No</v>
          </cell>
          <cell r="AV22" t="str">
            <v>No</v>
          </cell>
          <cell r="AW22" t="str">
            <v>No</v>
          </cell>
          <cell r="AX22" t="str">
            <v>No</v>
          </cell>
          <cell r="AY22" t="str">
            <v>No</v>
          </cell>
          <cell r="AZ22" t="str">
            <v>No</v>
          </cell>
          <cell r="BA22" t="str">
            <v>No</v>
          </cell>
          <cell r="BB22" t="str">
            <v>No</v>
          </cell>
          <cell r="BC22" t="str">
            <v>No</v>
          </cell>
          <cell r="BD22" t="str">
            <v>No</v>
          </cell>
          <cell r="BE22" t="str">
            <v>No</v>
          </cell>
          <cell r="BF22" t="str">
            <v>No</v>
          </cell>
          <cell r="BG22" t="str">
            <v>No</v>
          </cell>
          <cell r="BH22" t="str">
            <v>No</v>
          </cell>
          <cell r="BI22" t="str">
            <v>No</v>
          </cell>
          <cell r="BJ22" t="str">
            <v>No</v>
          </cell>
          <cell r="BK22" t="str">
            <v>No</v>
          </cell>
          <cell r="BL22" t="str">
            <v>No</v>
          </cell>
          <cell r="BM22" t="str">
            <v>No</v>
          </cell>
          <cell r="BN22" t="str">
            <v>No</v>
          </cell>
          <cell r="BO22" t="str">
            <v>No</v>
          </cell>
          <cell r="BP22" t="str">
            <v>No</v>
          </cell>
        </row>
        <row r="23">
          <cell r="B23" t="str">
            <v>0022 CZ16 MediumOffice LPD+20</v>
          </cell>
          <cell r="C23" t="str">
            <v>0013 CZ16 MediumOffice Base</v>
          </cell>
          <cell r="D23" t="b">
            <v>1</v>
          </cell>
          <cell r="E23" t="str">
            <v>CZ16RV2.epw</v>
          </cell>
          <cell r="F23">
            <v>16</v>
          </cell>
          <cell r="G23">
            <v>0</v>
          </cell>
          <cell r="H23">
            <v>1.024128E-3</v>
          </cell>
          <cell r="I23">
            <v>8.5837477233149301E-2</v>
          </cell>
          <cell r="J23">
            <v>0</v>
          </cell>
          <cell r="K23">
            <v>3.9450483387994533</v>
          </cell>
          <cell r="L23">
            <v>2.504407653539467</v>
          </cell>
          <cell r="M23">
            <v>0.73</v>
          </cell>
          <cell r="N23">
            <v>0.75</v>
          </cell>
          <cell r="O23">
            <v>0.8</v>
          </cell>
          <cell r="P23">
            <v>3.8121652137271975</v>
          </cell>
          <cell r="Q23">
            <v>0.75073429864594332</v>
          </cell>
          <cell r="R23">
            <v>2.6687840419430833</v>
          </cell>
          <cell r="S23">
            <v>0.47</v>
          </cell>
          <cell r="T23">
            <v>0.43</v>
          </cell>
          <cell r="U23">
            <v>0.53109999999999991</v>
          </cell>
          <cell r="V23">
            <v>0.48589999999999994</v>
          </cell>
          <cell r="W23">
            <v>0.79099999999999993</v>
          </cell>
          <cell r="X23">
            <v>9.9999999999999995E-7</v>
          </cell>
          <cell r="Y23">
            <v>0</v>
          </cell>
          <cell r="Z23">
            <v>0</v>
          </cell>
          <cell r="AA23">
            <v>11.6250232500465</v>
          </cell>
          <cell r="AB23">
            <v>10.763910416709722</v>
          </cell>
          <cell r="AC23">
            <v>31468.723000000002</v>
          </cell>
          <cell r="AD23">
            <v>100000</v>
          </cell>
          <cell r="AE23">
            <v>100000</v>
          </cell>
          <cell r="AF23">
            <v>450</v>
          </cell>
          <cell r="AG23">
            <v>2</v>
          </cell>
          <cell r="AH23">
            <v>0.3</v>
          </cell>
          <cell r="AI23">
            <v>0.2</v>
          </cell>
          <cell r="AJ23">
            <v>3</v>
          </cell>
          <cell r="AK23">
            <v>3</v>
          </cell>
          <cell r="AL23">
            <v>0</v>
          </cell>
          <cell r="AM23" t="str">
            <v>CZ16MediumOffice.idf</v>
          </cell>
          <cell r="AN23" t="str">
            <v>CTZ16SiteDesign.idf</v>
          </cell>
          <cell r="AO23">
            <v>0</v>
          </cell>
          <cell r="AP23">
            <v>22</v>
          </cell>
          <cell r="AQ23" t="str">
            <v>MediumOffice</v>
          </cell>
          <cell r="AR23" t="str">
            <v>LPD</v>
          </cell>
          <cell r="AS23" t="str">
            <v>+20</v>
          </cell>
          <cell r="AT23" t="str">
            <v>No</v>
          </cell>
          <cell r="AU23" t="str">
            <v>No</v>
          </cell>
          <cell r="AV23" t="str">
            <v>No</v>
          </cell>
          <cell r="AW23" t="str">
            <v>No</v>
          </cell>
          <cell r="AX23" t="str">
            <v>No</v>
          </cell>
          <cell r="AY23" t="str">
            <v>No</v>
          </cell>
          <cell r="AZ23" t="str">
            <v>No</v>
          </cell>
          <cell r="BA23" t="str">
            <v>No</v>
          </cell>
          <cell r="BB23" t="str">
            <v>No</v>
          </cell>
          <cell r="BC23" t="str">
            <v>No</v>
          </cell>
          <cell r="BD23" t="str">
            <v>No</v>
          </cell>
          <cell r="BE23" t="str">
            <v>No</v>
          </cell>
          <cell r="BF23" t="str">
            <v>No</v>
          </cell>
          <cell r="BG23" t="str">
            <v>No</v>
          </cell>
          <cell r="BH23" t="str">
            <v>No</v>
          </cell>
          <cell r="BI23" t="str">
            <v>No</v>
          </cell>
          <cell r="BJ23" t="str">
            <v>No</v>
          </cell>
          <cell r="BK23" t="str">
            <v>No</v>
          </cell>
          <cell r="BL23" t="str">
            <v>No</v>
          </cell>
          <cell r="BM23" t="str">
            <v>No</v>
          </cell>
          <cell r="BN23" t="str">
            <v>No</v>
          </cell>
          <cell r="BO23" t="str">
            <v>No</v>
          </cell>
          <cell r="BP23" t="str">
            <v>No</v>
          </cell>
        </row>
        <row r="24">
          <cell r="B24" t="str">
            <v>0023 CZ16 MediumOffice EPD-20</v>
          </cell>
          <cell r="C24" t="str">
            <v>0013 CZ16 MediumOffice Base</v>
          </cell>
          <cell r="D24" t="b">
            <v>1</v>
          </cell>
          <cell r="E24" t="str">
            <v>CZ16RV2.epw</v>
          </cell>
          <cell r="F24">
            <v>16</v>
          </cell>
          <cell r="G24">
            <v>0</v>
          </cell>
          <cell r="H24">
            <v>1.024128E-3</v>
          </cell>
          <cell r="I24">
            <v>8.5837477233149301E-2</v>
          </cell>
          <cell r="J24">
            <v>0</v>
          </cell>
          <cell r="K24">
            <v>3.9450483387994533</v>
          </cell>
          <cell r="L24">
            <v>2.504407653539467</v>
          </cell>
          <cell r="M24">
            <v>0.73</v>
          </cell>
          <cell r="N24">
            <v>0.75</v>
          </cell>
          <cell r="O24">
            <v>0.8</v>
          </cell>
          <cell r="P24">
            <v>3.8121652137271975</v>
          </cell>
          <cell r="Q24">
            <v>0.75073429864594332</v>
          </cell>
          <cell r="R24">
            <v>2.6687840419430833</v>
          </cell>
          <cell r="S24">
            <v>0.47</v>
          </cell>
          <cell r="T24">
            <v>0.43</v>
          </cell>
          <cell r="U24">
            <v>0.53109999999999991</v>
          </cell>
          <cell r="V24">
            <v>0.48589999999999994</v>
          </cell>
          <cell r="W24">
            <v>0.79099999999999993</v>
          </cell>
          <cell r="X24">
            <v>9.9999999999999995E-7</v>
          </cell>
          <cell r="Y24">
            <v>0</v>
          </cell>
          <cell r="Z24">
            <v>0</v>
          </cell>
          <cell r="AA24">
            <v>9.6875193750387503</v>
          </cell>
          <cell r="AB24">
            <v>8.6111283333677786</v>
          </cell>
          <cell r="AC24">
            <v>31468.723000000002</v>
          </cell>
          <cell r="AD24">
            <v>100000</v>
          </cell>
          <cell r="AE24">
            <v>100000</v>
          </cell>
          <cell r="AF24">
            <v>450</v>
          </cell>
          <cell r="AG24">
            <v>2</v>
          </cell>
          <cell r="AH24">
            <v>0.3</v>
          </cell>
          <cell r="AI24">
            <v>0.2</v>
          </cell>
          <cell r="AJ24">
            <v>3</v>
          </cell>
          <cell r="AK24">
            <v>3</v>
          </cell>
          <cell r="AL24">
            <v>0</v>
          </cell>
          <cell r="AM24" t="str">
            <v>CZ16MediumOffice.idf</v>
          </cell>
          <cell r="AN24" t="str">
            <v>CTZ16SiteDesign.idf</v>
          </cell>
          <cell r="AO24">
            <v>0</v>
          </cell>
          <cell r="AP24">
            <v>23</v>
          </cell>
          <cell r="AQ24" t="str">
            <v>MediumOffice</v>
          </cell>
          <cell r="AR24" t="str">
            <v>EPD</v>
          </cell>
          <cell r="AS24">
            <v>-20</v>
          </cell>
          <cell r="AT24" t="str">
            <v>No</v>
          </cell>
          <cell r="AU24" t="str">
            <v>No</v>
          </cell>
          <cell r="AV24" t="str">
            <v>No</v>
          </cell>
          <cell r="AW24" t="str">
            <v>No</v>
          </cell>
          <cell r="AX24" t="str">
            <v>No</v>
          </cell>
          <cell r="AY24" t="str">
            <v>No</v>
          </cell>
          <cell r="AZ24" t="str">
            <v>No</v>
          </cell>
          <cell r="BA24" t="str">
            <v>No</v>
          </cell>
          <cell r="BB24" t="str">
            <v>No</v>
          </cell>
          <cell r="BC24" t="str">
            <v>No</v>
          </cell>
          <cell r="BD24" t="str">
            <v>No</v>
          </cell>
          <cell r="BE24" t="str">
            <v>No</v>
          </cell>
          <cell r="BF24" t="str">
            <v>No</v>
          </cell>
          <cell r="BG24" t="str">
            <v>No</v>
          </cell>
          <cell r="BH24" t="str">
            <v>No</v>
          </cell>
          <cell r="BI24" t="str">
            <v>No</v>
          </cell>
          <cell r="BJ24" t="str">
            <v>No</v>
          </cell>
          <cell r="BK24" t="str">
            <v>No</v>
          </cell>
          <cell r="BL24" t="str">
            <v>No</v>
          </cell>
          <cell r="BM24" t="str">
            <v>No</v>
          </cell>
          <cell r="BN24" t="str">
            <v>No</v>
          </cell>
          <cell r="BO24" t="str">
            <v>No</v>
          </cell>
          <cell r="BP24" t="str">
            <v>No</v>
          </cell>
        </row>
        <row r="25">
          <cell r="B25" t="str">
            <v>0024 CZ16 MediumOffice EPD+20</v>
          </cell>
          <cell r="C25" t="str">
            <v>0013 CZ16 MediumOffice Base</v>
          </cell>
          <cell r="D25" t="b">
            <v>1</v>
          </cell>
          <cell r="E25" t="str">
            <v>CZ16RV2.epw</v>
          </cell>
          <cell r="F25">
            <v>16</v>
          </cell>
          <cell r="G25">
            <v>0</v>
          </cell>
          <cell r="H25">
            <v>1.024128E-3</v>
          </cell>
          <cell r="I25">
            <v>8.5837477233149301E-2</v>
          </cell>
          <cell r="J25">
            <v>0</v>
          </cell>
          <cell r="K25">
            <v>3.9450483387994533</v>
          </cell>
          <cell r="L25">
            <v>2.504407653539467</v>
          </cell>
          <cell r="M25">
            <v>0.73</v>
          </cell>
          <cell r="N25">
            <v>0.75</v>
          </cell>
          <cell r="O25">
            <v>0.8</v>
          </cell>
          <cell r="P25">
            <v>3.8121652137271975</v>
          </cell>
          <cell r="Q25">
            <v>0.75073429864594332</v>
          </cell>
          <cell r="R25">
            <v>2.6687840419430833</v>
          </cell>
          <cell r="S25">
            <v>0.47</v>
          </cell>
          <cell r="T25">
            <v>0.43</v>
          </cell>
          <cell r="U25">
            <v>0.53109999999999991</v>
          </cell>
          <cell r="V25">
            <v>0.48589999999999994</v>
          </cell>
          <cell r="W25">
            <v>0.79099999999999993</v>
          </cell>
          <cell r="X25">
            <v>9.9999999999999995E-7</v>
          </cell>
          <cell r="Y25">
            <v>0</v>
          </cell>
          <cell r="Z25">
            <v>0</v>
          </cell>
          <cell r="AA25">
            <v>9.6875193750387503</v>
          </cell>
          <cell r="AB25">
            <v>12.916692500051665</v>
          </cell>
          <cell r="AC25">
            <v>31468.723000000002</v>
          </cell>
          <cell r="AD25">
            <v>100000</v>
          </cell>
          <cell r="AE25">
            <v>100000</v>
          </cell>
          <cell r="AF25">
            <v>450</v>
          </cell>
          <cell r="AG25">
            <v>2</v>
          </cell>
          <cell r="AH25">
            <v>0.3</v>
          </cell>
          <cell r="AI25">
            <v>0.2</v>
          </cell>
          <cell r="AJ25">
            <v>3</v>
          </cell>
          <cell r="AK25">
            <v>3</v>
          </cell>
          <cell r="AL25">
            <v>0</v>
          </cell>
          <cell r="AM25" t="str">
            <v>CZ16MediumOffice.idf</v>
          </cell>
          <cell r="AN25" t="str">
            <v>CTZ16SiteDesign.idf</v>
          </cell>
          <cell r="AO25">
            <v>0</v>
          </cell>
          <cell r="AP25">
            <v>24</v>
          </cell>
          <cell r="AQ25" t="str">
            <v>MediumOffice</v>
          </cell>
          <cell r="AR25" t="str">
            <v>EPD</v>
          </cell>
          <cell r="AS25" t="str">
            <v>+20</v>
          </cell>
          <cell r="AT25" t="str">
            <v>No</v>
          </cell>
          <cell r="AU25" t="str">
            <v>No</v>
          </cell>
          <cell r="AV25" t="str">
            <v>No</v>
          </cell>
          <cell r="AW25" t="str">
            <v>No</v>
          </cell>
          <cell r="AX25" t="str">
            <v>No</v>
          </cell>
          <cell r="AY25" t="str">
            <v>No</v>
          </cell>
          <cell r="AZ25" t="str">
            <v>No</v>
          </cell>
          <cell r="BA25" t="str">
            <v>No</v>
          </cell>
          <cell r="BB25" t="str">
            <v>No</v>
          </cell>
          <cell r="BC25" t="str">
            <v>No</v>
          </cell>
          <cell r="BD25" t="str">
            <v>No</v>
          </cell>
          <cell r="BE25" t="str">
            <v>No</v>
          </cell>
          <cell r="BF25" t="str">
            <v>No</v>
          </cell>
          <cell r="BG25" t="str">
            <v>No</v>
          </cell>
          <cell r="BH25" t="str">
            <v>No</v>
          </cell>
          <cell r="BI25" t="str">
            <v>No</v>
          </cell>
          <cell r="BJ25" t="str">
            <v>No</v>
          </cell>
          <cell r="BK25" t="str">
            <v>No</v>
          </cell>
          <cell r="BL25" t="str">
            <v>No</v>
          </cell>
          <cell r="BM25" t="str">
            <v>No</v>
          </cell>
          <cell r="BN25" t="str">
            <v>No</v>
          </cell>
          <cell r="BO25" t="str">
            <v>No</v>
          </cell>
          <cell r="BP25" t="str">
            <v>No</v>
          </cell>
        </row>
        <row r="26">
          <cell r="B26" t="str">
            <v>0025 CZ06 MediumOffice Base</v>
          </cell>
          <cell r="C26">
            <v>0</v>
          </cell>
          <cell r="D26" t="b">
            <v>1</v>
          </cell>
          <cell r="E26" t="str">
            <v>CZ06RV2.epw</v>
          </cell>
          <cell r="F26">
            <v>6</v>
          </cell>
          <cell r="G26">
            <v>0</v>
          </cell>
          <cell r="H26">
            <v>1.024128E-3</v>
          </cell>
          <cell r="I26">
            <v>8.5837477233149301E-2</v>
          </cell>
          <cell r="J26">
            <v>0</v>
          </cell>
          <cell r="K26">
            <v>1.7775386063882341</v>
          </cell>
          <cell r="L26">
            <v>1.4609636167878515</v>
          </cell>
          <cell r="M26">
            <v>0.73</v>
          </cell>
          <cell r="N26">
            <v>0.44999999999999996</v>
          </cell>
          <cell r="O26">
            <v>0.8</v>
          </cell>
          <cell r="P26">
            <v>1.6446554813159782</v>
          </cell>
          <cell r="Q26">
            <v>1.5E-3</v>
          </cell>
          <cell r="R26">
            <v>4.3722632176514349</v>
          </cell>
          <cell r="S26">
            <v>0.61</v>
          </cell>
          <cell r="T26">
            <v>0.34</v>
          </cell>
          <cell r="U26">
            <v>0.68929999999999991</v>
          </cell>
          <cell r="V26">
            <v>0.38419999999999999</v>
          </cell>
          <cell r="W26">
            <v>0.64409999999999989</v>
          </cell>
          <cell r="X26">
            <v>9.9999999999999995E-7</v>
          </cell>
          <cell r="Y26">
            <v>0</v>
          </cell>
          <cell r="Z26">
            <v>0</v>
          </cell>
          <cell r="AA26">
            <v>9.6875193750387503</v>
          </cell>
          <cell r="AB26">
            <v>10.763910416709722</v>
          </cell>
          <cell r="AC26">
            <v>31468.723000000002</v>
          </cell>
          <cell r="AD26">
            <v>100000</v>
          </cell>
          <cell r="AE26">
            <v>100000</v>
          </cell>
          <cell r="AF26">
            <v>450</v>
          </cell>
          <cell r="AG26">
            <v>2</v>
          </cell>
          <cell r="AH26">
            <v>0.3</v>
          </cell>
          <cell r="AI26">
            <v>0.2</v>
          </cell>
          <cell r="AJ26">
            <v>3</v>
          </cell>
          <cell r="AK26">
            <v>3</v>
          </cell>
          <cell r="AL26">
            <v>0</v>
          </cell>
          <cell r="AM26" t="str">
            <v>CZ06MediumOffice.idf</v>
          </cell>
          <cell r="AN26" t="str">
            <v>CTZ06SiteDesign.idf</v>
          </cell>
          <cell r="AO26">
            <v>0</v>
          </cell>
          <cell r="AP26">
            <v>25</v>
          </cell>
          <cell r="AQ26" t="str">
            <v>MediumOffice</v>
          </cell>
          <cell r="AR26" t="str">
            <v>Base</v>
          </cell>
          <cell r="AS26">
            <v>0</v>
          </cell>
          <cell r="AT26" t="str">
            <v>No</v>
          </cell>
          <cell r="AU26" t="str">
            <v>No</v>
          </cell>
          <cell r="AV26" t="str">
            <v>No</v>
          </cell>
          <cell r="AW26" t="str">
            <v>No</v>
          </cell>
          <cell r="AX26" t="str">
            <v>No</v>
          </cell>
          <cell r="AY26" t="str">
            <v>No</v>
          </cell>
          <cell r="AZ26" t="str">
            <v>No</v>
          </cell>
          <cell r="BA26" t="str">
            <v>No</v>
          </cell>
          <cell r="BB26" t="str">
            <v>No</v>
          </cell>
          <cell r="BC26" t="str">
            <v>No</v>
          </cell>
          <cell r="BD26" t="str">
            <v>No</v>
          </cell>
          <cell r="BE26" t="str">
            <v>No</v>
          </cell>
          <cell r="BF26" t="str">
            <v>No</v>
          </cell>
          <cell r="BG26" t="str">
            <v>No</v>
          </cell>
          <cell r="BH26" t="str">
            <v>No</v>
          </cell>
          <cell r="BI26" t="str">
            <v>No</v>
          </cell>
          <cell r="BJ26" t="str">
            <v>No</v>
          </cell>
          <cell r="BK26" t="str">
            <v>No</v>
          </cell>
          <cell r="BL26" t="str">
            <v>No</v>
          </cell>
          <cell r="BM26" t="str">
            <v>No</v>
          </cell>
          <cell r="BN26" t="str">
            <v>No</v>
          </cell>
          <cell r="BO26" t="str">
            <v>No</v>
          </cell>
          <cell r="BP26" t="str">
            <v>No</v>
          </cell>
        </row>
        <row r="27">
          <cell r="B27" t="str">
            <v>0026 CZ06 MediumOffice RoofLtR+20</v>
          </cell>
          <cell r="C27" t="str">
            <v>0025 CZ06 MediumOffice Base</v>
          </cell>
          <cell r="D27" t="b">
            <v>1</v>
          </cell>
          <cell r="E27" t="str">
            <v>CZ06RV2.epw</v>
          </cell>
          <cell r="F27">
            <v>6</v>
          </cell>
          <cell r="G27">
            <v>0</v>
          </cell>
          <cell r="H27">
            <v>1.024128E-3</v>
          </cell>
          <cell r="I27">
            <v>8.5837477233149301E-2</v>
          </cell>
          <cell r="J27">
            <v>0</v>
          </cell>
          <cell r="K27">
            <v>3.0319232579852926</v>
          </cell>
          <cell r="L27">
            <v>1.4609636167878515</v>
          </cell>
          <cell r="M27">
            <v>0.73</v>
          </cell>
          <cell r="N27">
            <v>0.44999999999999996</v>
          </cell>
          <cell r="O27">
            <v>0.8</v>
          </cell>
          <cell r="P27">
            <v>1.6446554813159782</v>
          </cell>
          <cell r="Q27">
            <v>1.5E-3</v>
          </cell>
          <cell r="R27">
            <v>4.3722632176514349</v>
          </cell>
          <cell r="S27">
            <v>0.61</v>
          </cell>
          <cell r="T27">
            <v>0.34</v>
          </cell>
          <cell r="U27">
            <v>0.68929999999999991</v>
          </cell>
          <cell r="V27">
            <v>0.38419999999999999</v>
          </cell>
          <cell r="W27">
            <v>0.64409999999999989</v>
          </cell>
          <cell r="X27">
            <v>9.9999999999999995E-7</v>
          </cell>
          <cell r="Y27">
            <v>0</v>
          </cell>
          <cell r="Z27">
            <v>0</v>
          </cell>
          <cell r="AA27">
            <v>9.6875193750387503</v>
          </cell>
          <cell r="AB27">
            <v>10.763910416709722</v>
          </cell>
          <cell r="AC27">
            <v>31468.723000000002</v>
          </cell>
          <cell r="AD27">
            <v>100000</v>
          </cell>
          <cell r="AE27">
            <v>100000</v>
          </cell>
          <cell r="AF27">
            <v>450</v>
          </cell>
          <cell r="AG27">
            <v>2</v>
          </cell>
          <cell r="AH27">
            <v>0.3</v>
          </cell>
          <cell r="AI27">
            <v>0.2</v>
          </cell>
          <cell r="AJ27">
            <v>3</v>
          </cell>
          <cell r="AK27">
            <v>3</v>
          </cell>
          <cell r="AL27">
            <v>0</v>
          </cell>
          <cell r="AM27" t="str">
            <v>CZ06MediumOffice.idf</v>
          </cell>
          <cell r="AN27" t="str">
            <v>CTZ06SiteDesign.idf</v>
          </cell>
          <cell r="AO27">
            <v>0</v>
          </cell>
          <cell r="AP27">
            <v>26</v>
          </cell>
          <cell r="AQ27" t="str">
            <v>MediumOffice</v>
          </cell>
          <cell r="AR27" t="str">
            <v>RoofLt</v>
          </cell>
          <cell r="AS27" t="str">
            <v>R+20</v>
          </cell>
          <cell r="AT27" t="str">
            <v>Yes</v>
          </cell>
          <cell r="AU27" t="str">
            <v>No</v>
          </cell>
          <cell r="AV27" t="str">
            <v>No</v>
          </cell>
          <cell r="AW27" t="str">
            <v>No</v>
          </cell>
          <cell r="AX27" t="str">
            <v>No</v>
          </cell>
          <cell r="AY27" t="str">
            <v>No</v>
          </cell>
          <cell r="AZ27" t="str">
            <v>No</v>
          </cell>
          <cell r="BA27" t="str">
            <v>No</v>
          </cell>
          <cell r="BB27" t="str">
            <v>No</v>
          </cell>
          <cell r="BC27" t="str">
            <v>No</v>
          </cell>
          <cell r="BD27" t="str">
            <v>No</v>
          </cell>
          <cell r="BE27" t="str">
            <v>No</v>
          </cell>
          <cell r="BF27" t="str">
            <v>No</v>
          </cell>
          <cell r="BG27" t="str">
            <v>No</v>
          </cell>
          <cell r="BH27" t="str">
            <v>No</v>
          </cell>
          <cell r="BI27" t="str">
            <v>No</v>
          </cell>
          <cell r="BJ27" t="str">
            <v>No</v>
          </cell>
          <cell r="BK27" t="str">
            <v>No</v>
          </cell>
          <cell r="BL27" t="str">
            <v>No</v>
          </cell>
          <cell r="BM27" t="str">
            <v>No</v>
          </cell>
          <cell r="BN27" t="str">
            <v>No</v>
          </cell>
          <cell r="BO27" t="str">
            <v>No</v>
          </cell>
          <cell r="BP27" t="str">
            <v>No</v>
          </cell>
        </row>
        <row r="28">
          <cell r="B28" t="str">
            <v>0027 CZ06 MediumOffice WallLtR+20</v>
          </cell>
          <cell r="C28" t="str">
            <v>0025 CZ06 MediumOffice Base</v>
          </cell>
          <cell r="D28" t="b">
            <v>1</v>
          </cell>
          <cell r="E28" t="str">
            <v>CZ06RV2.epw</v>
          </cell>
          <cell r="F28">
            <v>6</v>
          </cell>
          <cell r="G28">
            <v>0</v>
          </cell>
          <cell r="H28">
            <v>1.024128E-3</v>
          </cell>
          <cell r="I28">
            <v>8.5837477233149301E-2</v>
          </cell>
          <cell r="J28">
            <v>0</v>
          </cell>
          <cell r="K28">
            <v>1.7775386063882341</v>
          </cell>
          <cell r="L28">
            <v>4.0416353215275551</v>
          </cell>
          <cell r="M28">
            <v>0.73</v>
          </cell>
          <cell r="N28">
            <v>0.44999999999999996</v>
          </cell>
          <cell r="O28">
            <v>0.8</v>
          </cell>
          <cell r="P28">
            <v>1.6446554813159782</v>
          </cell>
          <cell r="Q28">
            <v>1.5E-3</v>
          </cell>
          <cell r="R28">
            <v>4.3722632176514349</v>
          </cell>
          <cell r="S28">
            <v>0.61</v>
          </cell>
          <cell r="T28">
            <v>0.34</v>
          </cell>
          <cell r="U28">
            <v>0.68929999999999991</v>
          </cell>
          <cell r="V28">
            <v>0.38419999999999999</v>
          </cell>
          <cell r="W28">
            <v>0.64409999999999989</v>
          </cell>
          <cell r="X28">
            <v>9.9999999999999995E-7</v>
          </cell>
          <cell r="Y28">
            <v>0</v>
          </cell>
          <cell r="Z28">
            <v>0</v>
          </cell>
          <cell r="AA28">
            <v>9.6875193750387503</v>
          </cell>
          <cell r="AB28">
            <v>10.763910416709722</v>
          </cell>
          <cell r="AC28">
            <v>31468.723000000002</v>
          </cell>
          <cell r="AD28">
            <v>100000</v>
          </cell>
          <cell r="AE28">
            <v>100000</v>
          </cell>
          <cell r="AF28">
            <v>450</v>
          </cell>
          <cell r="AG28">
            <v>2</v>
          </cell>
          <cell r="AH28">
            <v>0.3</v>
          </cell>
          <cell r="AI28">
            <v>0.2</v>
          </cell>
          <cell r="AJ28">
            <v>3</v>
          </cell>
          <cell r="AK28">
            <v>3</v>
          </cell>
          <cell r="AL28">
            <v>0</v>
          </cell>
          <cell r="AM28" t="str">
            <v>CZ06MediumOffice.idf</v>
          </cell>
          <cell r="AN28" t="str">
            <v>CTZ06SiteDesign.idf</v>
          </cell>
          <cell r="AO28">
            <v>0</v>
          </cell>
          <cell r="AP28">
            <v>27</v>
          </cell>
          <cell r="AQ28" t="str">
            <v>MediumOffice</v>
          </cell>
          <cell r="AR28" t="str">
            <v>WallLt</v>
          </cell>
          <cell r="AS28" t="str">
            <v>R+20</v>
          </cell>
          <cell r="AT28" t="str">
            <v>No</v>
          </cell>
          <cell r="AU28" t="str">
            <v>Yes</v>
          </cell>
          <cell r="AV28" t="str">
            <v>No</v>
          </cell>
          <cell r="AW28" t="str">
            <v>No</v>
          </cell>
          <cell r="AX28" t="str">
            <v>No</v>
          </cell>
          <cell r="AY28" t="str">
            <v>No</v>
          </cell>
          <cell r="AZ28" t="str">
            <v>No</v>
          </cell>
          <cell r="BA28" t="str">
            <v>No</v>
          </cell>
          <cell r="BB28" t="str">
            <v>No</v>
          </cell>
          <cell r="BC28" t="str">
            <v>No</v>
          </cell>
          <cell r="BD28" t="str">
            <v>No</v>
          </cell>
          <cell r="BE28" t="str">
            <v>No</v>
          </cell>
          <cell r="BF28" t="str">
            <v>No</v>
          </cell>
          <cell r="BG28" t="str">
            <v>No</v>
          </cell>
          <cell r="BH28" t="str">
            <v>No</v>
          </cell>
          <cell r="BI28" t="str">
            <v>No</v>
          </cell>
          <cell r="BJ28" t="str">
            <v>No</v>
          </cell>
          <cell r="BK28" t="str">
            <v>No</v>
          </cell>
          <cell r="BL28" t="str">
            <v>No</v>
          </cell>
          <cell r="BM28" t="str">
            <v>No</v>
          </cell>
          <cell r="BN28" t="str">
            <v>No</v>
          </cell>
          <cell r="BO28" t="str">
            <v>No</v>
          </cell>
          <cell r="BP28" t="str">
            <v>No</v>
          </cell>
        </row>
        <row r="29">
          <cell r="B29" t="str">
            <v>0028 CZ06 MediumOffice UnhtSlabF24vR-5</v>
          </cell>
          <cell r="C29" t="str">
            <v>0025 CZ06 MediumOffice Base</v>
          </cell>
          <cell r="D29" t="b">
            <v>1</v>
          </cell>
          <cell r="E29" t="str">
            <v>CZ06RV2.epw</v>
          </cell>
          <cell r="F29">
            <v>6</v>
          </cell>
          <cell r="G29">
            <v>0</v>
          </cell>
          <cell r="H29">
            <v>1.024128E-3</v>
          </cell>
          <cell r="I29">
            <v>8.5837477233149301E-2</v>
          </cell>
          <cell r="J29">
            <v>0</v>
          </cell>
          <cell r="K29">
            <v>1.7775386063882341</v>
          </cell>
          <cell r="L29">
            <v>1.4609636167878515</v>
          </cell>
          <cell r="M29">
            <v>0.57999999999999996</v>
          </cell>
          <cell r="N29">
            <v>0.44999999999999996</v>
          </cell>
          <cell r="O29">
            <v>0.8</v>
          </cell>
          <cell r="P29">
            <v>1.6446554813159782</v>
          </cell>
          <cell r="Q29">
            <v>1.5E-3</v>
          </cell>
          <cell r="R29">
            <v>4.3722632176514349</v>
          </cell>
          <cell r="S29">
            <v>0.61</v>
          </cell>
          <cell r="T29">
            <v>0.34</v>
          </cell>
          <cell r="U29">
            <v>0.68929999999999991</v>
          </cell>
          <cell r="V29">
            <v>0.38419999999999999</v>
          </cell>
          <cell r="W29">
            <v>0.64409999999999989</v>
          </cell>
          <cell r="X29">
            <v>9.9999999999999995E-7</v>
          </cell>
          <cell r="Y29">
            <v>0</v>
          </cell>
          <cell r="Z29">
            <v>0</v>
          </cell>
          <cell r="AA29">
            <v>9.6875193750387503</v>
          </cell>
          <cell r="AB29">
            <v>10.763910416709722</v>
          </cell>
          <cell r="AC29">
            <v>31468.723000000002</v>
          </cell>
          <cell r="AD29">
            <v>100000</v>
          </cell>
          <cell r="AE29">
            <v>100000</v>
          </cell>
          <cell r="AF29">
            <v>450</v>
          </cell>
          <cell r="AG29">
            <v>2</v>
          </cell>
          <cell r="AH29">
            <v>0.3</v>
          </cell>
          <cell r="AI29">
            <v>0.2</v>
          </cell>
          <cell r="AJ29">
            <v>3</v>
          </cell>
          <cell r="AK29">
            <v>3</v>
          </cell>
          <cell r="AL29">
            <v>0</v>
          </cell>
          <cell r="AM29" t="str">
            <v>CZ06MediumOffice.idf</v>
          </cell>
          <cell r="AN29" t="str">
            <v>CTZ06SiteDesign.idf</v>
          </cell>
          <cell r="AO29">
            <v>0</v>
          </cell>
          <cell r="AP29">
            <v>28</v>
          </cell>
          <cell r="AQ29" t="str">
            <v>MediumOffice</v>
          </cell>
          <cell r="AR29" t="str">
            <v>UnhtSlabF</v>
          </cell>
          <cell r="AS29" t="str">
            <v>24vR-5</v>
          </cell>
          <cell r="AT29" t="str">
            <v>No</v>
          </cell>
          <cell r="AU29" t="str">
            <v>No</v>
          </cell>
          <cell r="AV29" t="str">
            <v>No</v>
          </cell>
          <cell r="AW29" t="str">
            <v>No</v>
          </cell>
          <cell r="AX29" t="str">
            <v>No</v>
          </cell>
          <cell r="AY29" t="str">
            <v>No</v>
          </cell>
          <cell r="AZ29" t="str">
            <v>No</v>
          </cell>
          <cell r="BA29" t="str">
            <v>No</v>
          </cell>
          <cell r="BB29" t="str">
            <v>No</v>
          </cell>
          <cell r="BC29" t="str">
            <v>No</v>
          </cell>
          <cell r="BD29" t="str">
            <v>No</v>
          </cell>
          <cell r="BE29" t="str">
            <v>No</v>
          </cell>
          <cell r="BF29" t="str">
            <v>No</v>
          </cell>
          <cell r="BG29" t="str">
            <v>No</v>
          </cell>
          <cell r="BH29" t="str">
            <v>No</v>
          </cell>
          <cell r="BI29" t="str">
            <v>No</v>
          </cell>
          <cell r="BJ29" t="str">
            <v>No</v>
          </cell>
          <cell r="BK29" t="str">
            <v>No</v>
          </cell>
          <cell r="BL29" t="str">
            <v>No</v>
          </cell>
          <cell r="BM29" t="str">
            <v>No</v>
          </cell>
          <cell r="BN29" t="str">
            <v>No</v>
          </cell>
          <cell r="BO29" t="str">
            <v>No</v>
          </cell>
          <cell r="BP29" t="str">
            <v>No</v>
          </cell>
        </row>
        <row r="30">
          <cell r="B30" t="str">
            <v>0029 CZ06 MediumOffice BaseInfil+5</v>
          </cell>
          <cell r="C30" t="str">
            <v>0025 CZ06 MediumOffice Base</v>
          </cell>
          <cell r="D30" t="b">
            <v>1</v>
          </cell>
          <cell r="E30" t="str">
            <v>CZ06RV2.epw</v>
          </cell>
          <cell r="F30">
            <v>6</v>
          </cell>
          <cell r="G30">
            <v>0</v>
          </cell>
          <cell r="H30">
            <v>1.0753344E-3</v>
          </cell>
          <cell r="I30">
            <v>8.5837477233149301E-2</v>
          </cell>
          <cell r="J30">
            <v>0</v>
          </cell>
          <cell r="K30">
            <v>1.7775386063882341</v>
          </cell>
          <cell r="L30">
            <v>1.4609636167878515</v>
          </cell>
          <cell r="M30">
            <v>0.73</v>
          </cell>
          <cell r="N30">
            <v>0.44999999999999996</v>
          </cell>
          <cell r="O30">
            <v>0.8</v>
          </cell>
          <cell r="P30">
            <v>1.6446554813159782</v>
          </cell>
          <cell r="Q30">
            <v>1.5E-3</v>
          </cell>
          <cell r="R30">
            <v>4.3722632176514349</v>
          </cell>
          <cell r="S30">
            <v>0.61</v>
          </cell>
          <cell r="T30">
            <v>0.34</v>
          </cell>
          <cell r="U30">
            <v>0.68929999999999991</v>
          </cell>
          <cell r="V30">
            <v>0.38419999999999999</v>
          </cell>
          <cell r="W30">
            <v>0.64409999999999989</v>
          </cell>
          <cell r="X30">
            <v>9.9999999999999995E-7</v>
          </cell>
          <cell r="Y30">
            <v>0</v>
          </cell>
          <cell r="Z30">
            <v>0</v>
          </cell>
          <cell r="AA30">
            <v>9.6875193750387503</v>
          </cell>
          <cell r="AB30">
            <v>10.763910416709722</v>
          </cell>
          <cell r="AC30">
            <v>31468.723000000002</v>
          </cell>
          <cell r="AD30">
            <v>100000</v>
          </cell>
          <cell r="AE30">
            <v>100000</v>
          </cell>
          <cell r="AF30">
            <v>450</v>
          </cell>
          <cell r="AG30">
            <v>2</v>
          </cell>
          <cell r="AH30">
            <v>0.3</v>
          </cell>
          <cell r="AI30">
            <v>0.2</v>
          </cell>
          <cell r="AJ30">
            <v>3</v>
          </cell>
          <cell r="AK30">
            <v>3</v>
          </cell>
          <cell r="AL30">
            <v>0</v>
          </cell>
          <cell r="AM30" t="str">
            <v>CZ06MediumOffice.idf</v>
          </cell>
          <cell r="AN30" t="str">
            <v>CTZ06SiteDesign.idf</v>
          </cell>
          <cell r="AO30">
            <v>0</v>
          </cell>
          <cell r="AP30">
            <v>29</v>
          </cell>
          <cell r="AQ30" t="str">
            <v>MediumOffice</v>
          </cell>
          <cell r="AR30" t="str">
            <v>Base</v>
          </cell>
          <cell r="AS30" t="str">
            <v>Infil+5</v>
          </cell>
          <cell r="AT30" t="str">
            <v>No</v>
          </cell>
          <cell r="AU30" t="str">
            <v>No</v>
          </cell>
          <cell r="AV30" t="str">
            <v>No</v>
          </cell>
          <cell r="AW30" t="str">
            <v>No</v>
          </cell>
          <cell r="AX30" t="str">
            <v>No</v>
          </cell>
          <cell r="AY30" t="str">
            <v>No</v>
          </cell>
          <cell r="AZ30" t="str">
            <v>No</v>
          </cell>
          <cell r="BA30" t="str">
            <v>No</v>
          </cell>
          <cell r="BB30" t="str">
            <v>No</v>
          </cell>
          <cell r="BC30" t="str">
            <v>No</v>
          </cell>
          <cell r="BD30" t="str">
            <v>No</v>
          </cell>
          <cell r="BE30" t="str">
            <v>No</v>
          </cell>
          <cell r="BF30" t="str">
            <v>No</v>
          </cell>
          <cell r="BG30" t="str">
            <v>No</v>
          </cell>
          <cell r="BH30" t="str">
            <v>No</v>
          </cell>
          <cell r="BI30" t="str">
            <v>No</v>
          </cell>
          <cell r="BJ30" t="str">
            <v>No</v>
          </cell>
          <cell r="BK30" t="str">
            <v>No</v>
          </cell>
          <cell r="BL30" t="str">
            <v>No</v>
          </cell>
          <cell r="BM30" t="str">
            <v>No</v>
          </cell>
          <cell r="BN30" t="str">
            <v>No</v>
          </cell>
          <cell r="BO30" t="str">
            <v>No</v>
          </cell>
          <cell r="BP30" t="str">
            <v>No</v>
          </cell>
        </row>
        <row r="31">
          <cell r="B31" t="str">
            <v>0030 CZ06 MediumOffice WinU-20</v>
          </cell>
          <cell r="C31" t="str">
            <v>0025 CZ06 MediumOffice Base</v>
          </cell>
          <cell r="D31" t="b">
            <v>1</v>
          </cell>
          <cell r="E31" t="str">
            <v>CZ06RV2.epw</v>
          </cell>
          <cell r="F31">
            <v>6</v>
          </cell>
          <cell r="G31">
            <v>0</v>
          </cell>
          <cell r="H31">
            <v>1.024128E-3</v>
          </cell>
          <cell r="I31">
            <v>8.5837477233149301E-2</v>
          </cell>
          <cell r="J31">
            <v>0</v>
          </cell>
          <cell r="K31">
            <v>1.7775386063882341</v>
          </cell>
          <cell r="L31">
            <v>1.4609636167878515</v>
          </cell>
          <cell r="M31">
            <v>0.73</v>
          </cell>
          <cell r="N31">
            <v>0.44999999999999996</v>
          </cell>
          <cell r="O31">
            <v>0.8</v>
          </cell>
          <cell r="P31">
            <v>1.6446554813159782</v>
          </cell>
          <cell r="Q31">
            <v>1.5E-3</v>
          </cell>
          <cell r="R31">
            <v>3.4978105741211483</v>
          </cell>
          <cell r="S31">
            <v>0.61</v>
          </cell>
          <cell r="T31">
            <v>0.34</v>
          </cell>
          <cell r="U31">
            <v>0.68929999999999991</v>
          </cell>
          <cell r="V31">
            <v>0.38419999999999999</v>
          </cell>
          <cell r="W31">
            <v>0.64409999999999989</v>
          </cell>
          <cell r="X31">
            <v>9.9999999999999995E-7</v>
          </cell>
          <cell r="Y31">
            <v>0</v>
          </cell>
          <cell r="Z31">
            <v>0</v>
          </cell>
          <cell r="AA31">
            <v>9.6875193750387503</v>
          </cell>
          <cell r="AB31">
            <v>10.763910416709722</v>
          </cell>
          <cell r="AC31">
            <v>31468.723000000002</v>
          </cell>
          <cell r="AD31">
            <v>100000</v>
          </cell>
          <cell r="AE31">
            <v>100000</v>
          </cell>
          <cell r="AF31">
            <v>450</v>
          </cell>
          <cell r="AG31">
            <v>2</v>
          </cell>
          <cell r="AH31">
            <v>0.3</v>
          </cell>
          <cell r="AI31">
            <v>0.2</v>
          </cell>
          <cell r="AJ31">
            <v>3</v>
          </cell>
          <cell r="AK31">
            <v>3</v>
          </cell>
          <cell r="AL31">
            <v>0</v>
          </cell>
          <cell r="AM31" t="str">
            <v>CZ06MediumOffice.idf</v>
          </cell>
          <cell r="AN31" t="str">
            <v>CTZ06SiteDesign.idf</v>
          </cell>
          <cell r="AO31">
            <v>0</v>
          </cell>
          <cell r="AP31">
            <v>30</v>
          </cell>
          <cell r="AQ31" t="str">
            <v>MediumOffice</v>
          </cell>
          <cell r="AR31" t="str">
            <v>WinU</v>
          </cell>
          <cell r="AS31">
            <v>-20</v>
          </cell>
          <cell r="AT31" t="str">
            <v>No</v>
          </cell>
          <cell r="AU31" t="str">
            <v>No</v>
          </cell>
          <cell r="AV31" t="str">
            <v>No</v>
          </cell>
          <cell r="AW31" t="str">
            <v>No</v>
          </cell>
          <cell r="AX31" t="str">
            <v>No</v>
          </cell>
          <cell r="AY31" t="str">
            <v>No</v>
          </cell>
          <cell r="AZ31" t="str">
            <v>Yes</v>
          </cell>
          <cell r="BA31" t="str">
            <v>No</v>
          </cell>
          <cell r="BB31" t="str">
            <v>No</v>
          </cell>
          <cell r="BC31" t="str">
            <v>No</v>
          </cell>
          <cell r="BD31" t="str">
            <v>No</v>
          </cell>
          <cell r="BE31" t="str">
            <v>No</v>
          </cell>
          <cell r="BF31" t="str">
            <v>No</v>
          </cell>
          <cell r="BG31" t="str">
            <v>No</v>
          </cell>
          <cell r="BH31" t="str">
            <v>No</v>
          </cell>
          <cell r="BI31" t="str">
            <v>No</v>
          </cell>
          <cell r="BJ31" t="str">
            <v>No</v>
          </cell>
          <cell r="BK31" t="str">
            <v>No</v>
          </cell>
          <cell r="BL31" t="str">
            <v>No</v>
          </cell>
          <cell r="BM31" t="str">
            <v>No</v>
          </cell>
          <cell r="BN31" t="str">
            <v>No</v>
          </cell>
          <cell r="BO31" t="str">
            <v>No</v>
          </cell>
          <cell r="BP31" t="str">
            <v>No</v>
          </cell>
        </row>
        <row r="32">
          <cell r="B32" t="str">
            <v>0031 CZ06 MediumOffice WinSHGC-20</v>
          </cell>
          <cell r="C32" t="str">
            <v>0025 CZ06 MediumOffice Base</v>
          </cell>
          <cell r="D32" t="b">
            <v>1</v>
          </cell>
          <cell r="E32" t="str">
            <v>CZ06RV2.epw</v>
          </cell>
          <cell r="F32">
            <v>6</v>
          </cell>
          <cell r="G32">
            <v>0</v>
          </cell>
          <cell r="H32">
            <v>1.024128E-3</v>
          </cell>
          <cell r="I32">
            <v>8.5837477233149301E-2</v>
          </cell>
          <cell r="J32">
            <v>0</v>
          </cell>
          <cell r="K32">
            <v>1.7775386063882341</v>
          </cell>
          <cell r="L32">
            <v>1.4609636167878515</v>
          </cell>
          <cell r="M32">
            <v>0.73</v>
          </cell>
          <cell r="N32">
            <v>0.44999999999999996</v>
          </cell>
          <cell r="O32">
            <v>0.8</v>
          </cell>
          <cell r="P32">
            <v>1.6446554813159782</v>
          </cell>
          <cell r="Q32">
            <v>1.5E-3</v>
          </cell>
          <cell r="R32">
            <v>4.3722632176514349</v>
          </cell>
          <cell r="S32">
            <v>0.48799999999999999</v>
          </cell>
          <cell r="T32">
            <v>0.27200000000000002</v>
          </cell>
          <cell r="U32">
            <v>0.68929999999999991</v>
          </cell>
          <cell r="V32">
            <v>0.38419999999999999</v>
          </cell>
          <cell r="W32">
            <v>0.64409999999999989</v>
          </cell>
          <cell r="X32">
            <v>9.9999999999999995E-7</v>
          </cell>
          <cell r="Y32">
            <v>0</v>
          </cell>
          <cell r="Z32">
            <v>0</v>
          </cell>
          <cell r="AA32">
            <v>9.6875193750387503</v>
          </cell>
          <cell r="AB32">
            <v>10.763910416709722</v>
          </cell>
          <cell r="AC32">
            <v>31468.723000000002</v>
          </cell>
          <cell r="AD32">
            <v>100000</v>
          </cell>
          <cell r="AE32">
            <v>100000</v>
          </cell>
          <cell r="AF32">
            <v>450</v>
          </cell>
          <cell r="AG32">
            <v>2</v>
          </cell>
          <cell r="AH32">
            <v>0.3</v>
          </cell>
          <cell r="AI32">
            <v>0.2</v>
          </cell>
          <cell r="AJ32">
            <v>3</v>
          </cell>
          <cell r="AK32">
            <v>3</v>
          </cell>
          <cell r="AL32">
            <v>0</v>
          </cell>
          <cell r="AM32" t="str">
            <v>CZ06MediumOffice.idf</v>
          </cell>
          <cell r="AN32" t="str">
            <v>CTZ06SiteDesign.idf</v>
          </cell>
          <cell r="AO32">
            <v>0</v>
          </cell>
          <cell r="AP32">
            <v>31</v>
          </cell>
          <cell r="AQ32" t="str">
            <v>MediumOffice</v>
          </cell>
          <cell r="AR32" t="str">
            <v>WinSHGC</v>
          </cell>
          <cell r="AS32">
            <v>-20</v>
          </cell>
          <cell r="AT32" t="str">
            <v>No</v>
          </cell>
          <cell r="AU32" t="str">
            <v>No</v>
          </cell>
          <cell r="AV32" t="str">
            <v>No</v>
          </cell>
          <cell r="AW32" t="str">
            <v>No</v>
          </cell>
          <cell r="AX32" t="str">
            <v>No</v>
          </cell>
          <cell r="AY32" t="str">
            <v>No</v>
          </cell>
          <cell r="AZ32" t="str">
            <v>No</v>
          </cell>
          <cell r="BA32" t="str">
            <v>Yes</v>
          </cell>
          <cell r="BB32" t="str">
            <v>No</v>
          </cell>
          <cell r="BC32" t="str">
            <v>No</v>
          </cell>
          <cell r="BD32" t="str">
            <v>No</v>
          </cell>
          <cell r="BE32" t="str">
            <v>No</v>
          </cell>
          <cell r="BF32" t="str">
            <v>No</v>
          </cell>
          <cell r="BG32" t="str">
            <v>No</v>
          </cell>
          <cell r="BH32" t="str">
            <v>No</v>
          </cell>
          <cell r="BI32" t="str">
            <v>No</v>
          </cell>
          <cell r="BJ32" t="str">
            <v>No</v>
          </cell>
          <cell r="BK32" t="str">
            <v>No</v>
          </cell>
          <cell r="BL32" t="str">
            <v>No</v>
          </cell>
          <cell r="BM32" t="str">
            <v>No</v>
          </cell>
          <cell r="BN32" t="str">
            <v>No</v>
          </cell>
          <cell r="BO32" t="str">
            <v>No</v>
          </cell>
          <cell r="BP32" t="str">
            <v>No</v>
          </cell>
        </row>
        <row r="33">
          <cell r="B33" t="str">
            <v>0032 CZ06 MediumOffice WinU_SHGC-20</v>
          </cell>
          <cell r="C33" t="str">
            <v>0025 CZ06 MediumOffice Base</v>
          </cell>
          <cell r="D33" t="b">
            <v>1</v>
          </cell>
          <cell r="E33" t="str">
            <v>CZ06RV2.epw</v>
          </cell>
          <cell r="F33">
            <v>6</v>
          </cell>
          <cell r="G33">
            <v>0</v>
          </cell>
          <cell r="H33">
            <v>1.024128E-3</v>
          </cell>
          <cell r="I33">
            <v>8.5837477233149301E-2</v>
          </cell>
          <cell r="J33">
            <v>0</v>
          </cell>
          <cell r="K33">
            <v>1.7775386063882341</v>
          </cell>
          <cell r="L33">
            <v>1.4609636167878515</v>
          </cell>
          <cell r="M33">
            <v>0.73</v>
          </cell>
          <cell r="N33">
            <v>0.44999999999999996</v>
          </cell>
          <cell r="O33">
            <v>0.8</v>
          </cell>
          <cell r="P33">
            <v>1.6446554813159782</v>
          </cell>
          <cell r="Q33">
            <v>1.5E-3</v>
          </cell>
          <cell r="R33">
            <v>3.4978105741211483</v>
          </cell>
          <cell r="S33">
            <v>0.48799999999999999</v>
          </cell>
          <cell r="T33">
            <v>0.27200000000000002</v>
          </cell>
          <cell r="U33">
            <v>0.68929999999999991</v>
          </cell>
          <cell r="V33">
            <v>0.38419999999999999</v>
          </cell>
          <cell r="W33">
            <v>0.64409999999999989</v>
          </cell>
          <cell r="X33">
            <v>9.9999999999999995E-7</v>
          </cell>
          <cell r="Y33">
            <v>0</v>
          </cell>
          <cell r="Z33">
            <v>0</v>
          </cell>
          <cell r="AA33">
            <v>9.6875193750387503</v>
          </cell>
          <cell r="AB33">
            <v>10.763910416709722</v>
          </cell>
          <cell r="AC33">
            <v>31468.723000000002</v>
          </cell>
          <cell r="AD33">
            <v>100000</v>
          </cell>
          <cell r="AE33">
            <v>100000</v>
          </cell>
          <cell r="AF33">
            <v>450</v>
          </cell>
          <cell r="AG33">
            <v>2</v>
          </cell>
          <cell r="AH33">
            <v>0.3</v>
          </cell>
          <cell r="AI33">
            <v>0.2</v>
          </cell>
          <cell r="AJ33">
            <v>3</v>
          </cell>
          <cell r="AK33">
            <v>3</v>
          </cell>
          <cell r="AL33">
            <v>0</v>
          </cell>
          <cell r="AM33" t="str">
            <v>CZ06MediumOffice.idf</v>
          </cell>
          <cell r="AN33" t="str">
            <v>CTZ06SiteDesign.idf</v>
          </cell>
          <cell r="AO33">
            <v>0</v>
          </cell>
          <cell r="AP33">
            <v>32</v>
          </cell>
          <cell r="AQ33" t="str">
            <v>MediumOffice</v>
          </cell>
          <cell r="AR33" t="str">
            <v>WinU_SHGC</v>
          </cell>
          <cell r="AS33">
            <v>-20</v>
          </cell>
          <cell r="AT33" t="str">
            <v>No</v>
          </cell>
          <cell r="AU33" t="str">
            <v>No</v>
          </cell>
          <cell r="AV33" t="str">
            <v>No</v>
          </cell>
          <cell r="AW33" t="str">
            <v>No</v>
          </cell>
          <cell r="AX33" t="str">
            <v>No</v>
          </cell>
          <cell r="AY33" t="str">
            <v>No</v>
          </cell>
          <cell r="AZ33" t="str">
            <v>Yes</v>
          </cell>
          <cell r="BA33" t="str">
            <v>Yes</v>
          </cell>
          <cell r="BB33" t="str">
            <v>No</v>
          </cell>
          <cell r="BC33" t="str">
            <v>No</v>
          </cell>
          <cell r="BD33" t="str">
            <v>No</v>
          </cell>
          <cell r="BE33" t="str">
            <v>No</v>
          </cell>
          <cell r="BF33" t="str">
            <v>No</v>
          </cell>
          <cell r="BG33" t="str">
            <v>No</v>
          </cell>
          <cell r="BH33" t="str">
            <v>No</v>
          </cell>
          <cell r="BI33" t="str">
            <v>No</v>
          </cell>
          <cell r="BJ33" t="str">
            <v>No</v>
          </cell>
          <cell r="BK33" t="str">
            <v>No</v>
          </cell>
          <cell r="BL33" t="str">
            <v>No</v>
          </cell>
          <cell r="BM33" t="str">
            <v>No</v>
          </cell>
          <cell r="BN33" t="str">
            <v>No</v>
          </cell>
          <cell r="BO33" t="str">
            <v>No</v>
          </cell>
          <cell r="BP33" t="str">
            <v>No</v>
          </cell>
        </row>
        <row r="34">
          <cell r="B34" t="str">
            <v>0033 CZ06 MediumOffice LPD-20</v>
          </cell>
          <cell r="C34" t="str">
            <v>0025 CZ06 MediumOffice Base</v>
          </cell>
          <cell r="D34" t="b">
            <v>1</v>
          </cell>
          <cell r="E34" t="str">
            <v>CZ06RV2.epw</v>
          </cell>
          <cell r="F34">
            <v>6</v>
          </cell>
          <cell r="G34">
            <v>0</v>
          </cell>
          <cell r="H34">
            <v>1.024128E-3</v>
          </cell>
          <cell r="I34">
            <v>8.5837477233149301E-2</v>
          </cell>
          <cell r="J34">
            <v>0</v>
          </cell>
          <cell r="K34">
            <v>1.7775386063882341</v>
          </cell>
          <cell r="L34">
            <v>1.4609636167878515</v>
          </cell>
          <cell r="M34">
            <v>0.73</v>
          </cell>
          <cell r="N34">
            <v>0.44999999999999996</v>
          </cell>
          <cell r="O34">
            <v>0.8</v>
          </cell>
          <cell r="P34">
            <v>1.6446554813159782</v>
          </cell>
          <cell r="Q34">
            <v>1.5E-3</v>
          </cell>
          <cell r="R34">
            <v>4.3722632176514349</v>
          </cell>
          <cell r="S34">
            <v>0.61</v>
          </cell>
          <cell r="T34">
            <v>0.34</v>
          </cell>
          <cell r="U34">
            <v>0.68929999999999991</v>
          </cell>
          <cell r="V34">
            <v>0.38419999999999999</v>
          </cell>
          <cell r="W34">
            <v>0.64409999999999989</v>
          </cell>
          <cell r="X34">
            <v>9.9999999999999995E-7</v>
          </cell>
          <cell r="Y34">
            <v>0</v>
          </cell>
          <cell r="Z34">
            <v>0</v>
          </cell>
          <cell r="AA34">
            <v>7.7500155000310009</v>
          </cell>
          <cell r="AB34">
            <v>10.763910416709722</v>
          </cell>
          <cell r="AC34">
            <v>31468.723000000002</v>
          </cell>
          <cell r="AD34">
            <v>100000</v>
          </cell>
          <cell r="AE34">
            <v>100000</v>
          </cell>
          <cell r="AF34">
            <v>450</v>
          </cell>
          <cell r="AG34">
            <v>2</v>
          </cell>
          <cell r="AH34">
            <v>0.3</v>
          </cell>
          <cell r="AI34">
            <v>0.2</v>
          </cell>
          <cell r="AJ34">
            <v>3</v>
          </cell>
          <cell r="AK34">
            <v>3</v>
          </cell>
          <cell r="AL34">
            <v>0</v>
          </cell>
          <cell r="AM34" t="str">
            <v>CZ06MediumOffice.idf</v>
          </cell>
          <cell r="AN34" t="str">
            <v>CTZ06SiteDesign.idf</v>
          </cell>
          <cell r="AO34">
            <v>0</v>
          </cell>
          <cell r="AP34">
            <v>33</v>
          </cell>
          <cell r="AQ34" t="str">
            <v>MediumOffice</v>
          </cell>
          <cell r="AR34" t="str">
            <v>LPD</v>
          </cell>
          <cell r="AS34">
            <v>-20</v>
          </cell>
          <cell r="AT34" t="str">
            <v>No</v>
          </cell>
          <cell r="AU34" t="str">
            <v>No</v>
          </cell>
          <cell r="AV34" t="str">
            <v>No</v>
          </cell>
          <cell r="AW34" t="str">
            <v>No</v>
          </cell>
          <cell r="AX34" t="str">
            <v>No</v>
          </cell>
          <cell r="AY34" t="str">
            <v>No</v>
          </cell>
          <cell r="AZ34" t="str">
            <v>No</v>
          </cell>
          <cell r="BA34" t="str">
            <v>No</v>
          </cell>
          <cell r="BB34" t="str">
            <v>No</v>
          </cell>
          <cell r="BC34" t="str">
            <v>No</v>
          </cell>
          <cell r="BD34" t="str">
            <v>No</v>
          </cell>
          <cell r="BE34" t="str">
            <v>No</v>
          </cell>
          <cell r="BF34" t="str">
            <v>No</v>
          </cell>
          <cell r="BG34" t="str">
            <v>No</v>
          </cell>
          <cell r="BH34" t="str">
            <v>No</v>
          </cell>
          <cell r="BI34" t="str">
            <v>No</v>
          </cell>
          <cell r="BJ34" t="str">
            <v>No</v>
          </cell>
          <cell r="BK34" t="str">
            <v>No</v>
          </cell>
          <cell r="BL34" t="str">
            <v>No</v>
          </cell>
          <cell r="BM34" t="str">
            <v>No</v>
          </cell>
          <cell r="BN34" t="str">
            <v>No</v>
          </cell>
          <cell r="BO34" t="str">
            <v>No</v>
          </cell>
          <cell r="BP34" t="str">
            <v>No</v>
          </cell>
        </row>
        <row r="35">
          <cell r="B35" t="str">
            <v>0034 CZ06 MediumOffice LPD+20</v>
          </cell>
          <cell r="C35" t="str">
            <v>0025 CZ06 MediumOffice Base</v>
          </cell>
          <cell r="D35" t="b">
            <v>1</v>
          </cell>
          <cell r="E35" t="str">
            <v>CZ06RV2.epw</v>
          </cell>
          <cell r="F35">
            <v>6</v>
          </cell>
          <cell r="G35">
            <v>0</v>
          </cell>
          <cell r="H35">
            <v>1.024128E-3</v>
          </cell>
          <cell r="I35">
            <v>8.5837477233149301E-2</v>
          </cell>
          <cell r="J35">
            <v>0</v>
          </cell>
          <cell r="K35">
            <v>1.7775386063882341</v>
          </cell>
          <cell r="L35">
            <v>1.4609636167878515</v>
          </cell>
          <cell r="M35">
            <v>0.73</v>
          </cell>
          <cell r="N35">
            <v>0.44999999999999996</v>
          </cell>
          <cell r="O35">
            <v>0.8</v>
          </cell>
          <cell r="P35">
            <v>1.6446554813159782</v>
          </cell>
          <cell r="Q35">
            <v>1.5E-3</v>
          </cell>
          <cell r="R35">
            <v>4.3722632176514349</v>
          </cell>
          <cell r="S35">
            <v>0.61</v>
          </cell>
          <cell r="T35">
            <v>0.34</v>
          </cell>
          <cell r="U35">
            <v>0.68929999999999991</v>
          </cell>
          <cell r="V35">
            <v>0.38419999999999999</v>
          </cell>
          <cell r="W35">
            <v>0.64409999999999989</v>
          </cell>
          <cell r="X35">
            <v>9.9999999999999995E-7</v>
          </cell>
          <cell r="Y35">
            <v>0</v>
          </cell>
          <cell r="Z35">
            <v>0</v>
          </cell>
          <cell r="AA35">
            <v>11.6250232500465</v>
          </cell>
          <cell r="AB35">
            <v>10.763910416709722</v>
          </cell>
          <cell r="AC35">
            <v>31468.723000000002</v>
          </cell>
          <cell r="AD35">
            <v>100000</v>
          </cell>
          <cell r="AE35">
            <v>100000</v>
          </cell>
          <cell r="AF35">
            <v>450</v>
          </cell>
          <cell r="AG35">
            <v>2</v>
          </cell>
          <cell r="AH35">
            <v>0.3</v>
          </cell>
          <cell r="AI35">
            <v>0.2</v>
          </cell>
          <cell r="AJ35">
            <v>3</v>
          </cell>
          <cell r="AK35">
            <v>3</v>
          </cell>
          <cell r="AL35">
            <v>0</v>
          </cell>
          <cell r="AM35" t="str">
            <v>CZ06MediumOffice.idf</v>
          </cell>
          <cell r="AN35" t="str">
            <v>CTZ06SiteDesign.idf</v>
          </cell>
          <cell r="AO35">
            <v>0</v>
          </cell>
          <cell r="AP35">
            <v>34</v>
          </cell>
          <cell r="AQ35" t="str">
            <v>MediumOffice</v>
          </cell>
          <cell r="AR35" t="str">
            <v>LPD</v>
          </cell>
          <cell r="AS35" t="str">
            <v>+20</v>
          </cell>
          <cell r="AT35" t="str">
            <v>No</v>
          </cell>
          <cell r="AU35" t="str">
            <v>No</v>
          </cell>
          <cell r="AV35" t="str">
            <v>No</v>
          </cell>
          <cell r="AW35" t="str">
            <v>No</v>
          </cell>
          <cell r="AX35" t="str">
            <v>No</v>
          </cell>
          <cell r="AY35" t="str">
            <v>No</v>
          </cell>
          <cell r="AZ35" t="str">
            <v>No</v>
          </cell>
          <cell r="BA35" t="str">
            <v>No</v>
          </cell>
          <cell r="BB35" t="str">
            <v>No</v>
          </cell>
          <cell r="BC35" t="str">
            <v>No</v>
          </cell>
          <cell r="BD35" t="str">
            <v>No</v>
          </cell>
          <cell r="BE35" t="str">
            <v>No</v>
          </cell>
          <cell r="BF35" t="str">
            <v>No</v>
          </cell>
          <cell r="BG35" t="str">
            <v>No</v>
          </cell>
          <cell r="BH35" t="str">
            <v>No</v>
          </cell>
          <cell r="BI35" t="str">
            <v>No</v>
          </cell>
          <cell r="BJ35" t="str">
            <v>No</v>
          </cell>
          <cell r="BK35" t="str">
            <v>No</v>
          </cell>
          <cell r="BL35" t="str">
            <v>No</v>
          </cell>
          <cell r="BM35" t="str">
            <v>No</v>
          </cell>
          <cell r="BN35" t="str">
            <v>No</v>
          </cell>
          <cell r="BO35" t="str">
            <v>No</v>
          </cell>
          <cell r="BP35" t="str">
            <v>No</v>
          </cell>
        </row>
        <row r="36">
          <cell r="B36" t="str">
            <v>0035 CZ06 MediumOffice EPD-20</v>
          </cell>
          <cell r="C36" t="str">
            <v>0025 CZ06 MediumOffice Base</v>
          </cell>
          <cell r="D36" t="b">
            <v>1</v>
          </cell>
          <cell r="E36" t="str">
            <v>CZ06RV2.epw</v>
          </cell>
          <cell r="F36">
            <v>6</v>
          </cell>
          <cell r="G36">
            <v>0</v>
          </cell>
          <cell r="H36">
            <v>1.024128E-3</v>
          </cell>
          <cell r="I36">
            <v>8.5837477233149301E-2</v>
          </cell>
          <cell r="J36">
            <v>0</v>
          </cell>
          <cell r="K36">
            <v>1.7775386063882341</v>
          </cell>
          <cell r="L36">
            <v>1.4609636167878515</v>
          </cell>
          <cell r="M36">
            <v>0.73</v>
          </cell>
          <cell r="N36">
            <v>0.44999999999999996</v>
          </cell>
          <cell r="O36">
            <v>0.8</v>
          </cell>
          <cell r="P36">
            <v>1.6446554813159782</v>
          </cell>
          <cell r="Q36">
            <v>1.5E-3</v>
          </cell>
          <cell r="R36">
            <v>4.3722632176514349</v>
          </cell>
          <cell r="S36">
            <v>0.61</v>
          </cell>
          <cell r="T36">
            <v>0.34</v>
          </cell>
          <cell r="U36">
            <v>0.68929999999999991</v>
          </cell>
          <cell r="V36">
            <v>0.38419999999999999</v>
          </cell>
          <cell r="W36">
            <v>0.64409999999999989</v>
          </cell>
          <cell r="X36">
            <v>9.9999999999999995E-7</v>
          </cell>
          <cell r="Y36">
            <v>0</v>
          </cell>
          <cell r="Z36">
            <v>0</v>
          </cell>
          <cell r="AA36">
            <v>9.6875193750387503</v>
          </cell>
          <cell r="AB36">
            <v>8.6111283333677786</v>
          </cell>
          <cell r="AC36">
            <v>31468.723000000002</v>
          </cell>
          <cell r="AD36">
            <v>100000</v>
          </cell>
          <cell r="AE36">
            <v>100000</v>
          </cell>
          <cell r="AF36">
            <v>450</v>
          </cell>
          <cell r="AG36">
            <v>2</v>
          </cell>
          <cell r="AH36">
            <v>0.3</v>
          </cell>
          <cell r="AI36">
            <v>0.2</v>
          </cell>
          <cell r="AJ36">
            <v>3</v>
          </cell>
          <cell r="AK36">
            <v>3</v>
          </cell>
          <cell r="AL36">
            <v>0</v>
          </cell>
          <cell r="AM36" t="str">
            <v>CZ06MediumOffice.idf</v>
          </cell>
          <cell r="AN36" t="str">
            <v>CTZ06SiteDesign.idf</v>
          </cell>
          <cell r="AO36">
            <v>0</v>
          </cell>
          <cell r="AP36">
            <v>35</v>
          </cell>
          <cell r="AQ36" t="str">
            <v>MediumOffice</v>
          </cell>
          <cell r="AR36" t="str">
            <v>EPD</v>
          </cell>
          <cell r="AS36">
            <v>-20</v>
          </cell>
          <cell r="AT36" t="str">
            <v>No</v>
          </cell>
          <cell r="AU36" t="str">
            <v>No</v>
          </cell>
          <cell r="AV36" t="str">
            <v>No</v>
          </cell>
          <cell r="AW36" t="str">
            <v>No</v>
          </cell>
          <cell r="AX36" t="str">
            <v>No</v>
          </cell>
          <cell r="AY36" t="str">
            <v>No</v>
          </cell>
          <cell r="AZ36" t="str">
            <v>No</v>
          </cell>
          <cell r="BA36" t="str">
            <v>No</v>
          </cell>
          <cell r="BB36" t="str">
            <v>No</v>
          </cell>
          <cell r="BC36" t="str">
            <v>No</v>
          </cell>
          <cell r="BD36" t="str">
            <v>No</v>
          </cell>
          <cell r="BE36" t="str">
            <v>No</v>
          </cell>
          <cell r="BF36" t="str">
            <v>No</v>
          </cell>
          <cell r="BG36" t="str">
            <v>No</v>
          </cell>
          <cell r="BH36" t="str">
            <v>No</v>
          </cell>
          <cell r="BI36" t="str">
            <v>No</v>
          </cell>
          <cell r="BJ36" t="str">
            <v>No</v>
          </cell>
          <cell r="BK36" t="str">
            <v>No</v>
          </cell>
          <cell r="BL36" t="str">
            <v>No</v>
          </cell>
          <cell r="BM36" t="str">
            <v>No</v>
          </cell>
          <cell r="BN36" t="str">
            <v>No</v>
          </cell>
          <cell r="BO36" t="str">
            <v>No</v>
          </cell>
          <cell r="BP36" t="str">
            <v>No</v>
          </cell>
        </row>
        <row r="37">
          <cell r="B37" t="str">
            <v>0036 CZ06 MediumOffice EPD+20</v>
          </cell>
          <cell r="C37" t="str">
            <v>0025 CZ06 MediumOffice Base</v>
          </cell>
          <cell r="D37" t="b">
            <v>1</v>
          </cell>
          <cell r="E37" t="str">
            <v>CZ06RV2.epw</v>
          </cell>
          <cell r="F37">
            <v>6</v>
          </cell>
          <cell r="G37">
            <v>0</v>
          </cell>
          <cell r="H37">
            <v>1.024128E-3</v>
          </cell>
          <cell r="I37">
            <v>8.5837477233149301E-2</v>
          </cell>
          <cell r="J37">
            <v>0</v>
          </cell>
          <cell r="K37">
            <v>1.7775386063882341</v>
          </cell>
          <cell r="L37">
            <v>1.4609636167878515</v>
          </cell>
          <cell r="M37">
            <v>0.73</v>
          </cell>
          <cell r="N37">
            <v>0.44999999999999996</v>
          </cell>
          <cell r="O37">
            <v>0.8</v>
          </cell>
          <cell r="P37">
            <v>1.6446554813159782</v>
          </cell>
          <cell r="Q37">
            <v>1.5E-3</v>
          </cell>
          <cell r="R37">
            <v>4.3722632176514349</v>
          </cell>
          <cell r="S37">
            <v>0.61</v>
          </cell>
          <cell r="T37">
            <v>0.34</v>
          </cell>
          <cell r="U37">
            <v>0.68929999999999991</v>
          </cell>
          <cell r="V37">
            <v>0.38419999999999999</v>
          </cell>
          <cell r="W37">
            <v>0.64409999999999989</v>
          </cell>
          <cell r="X37">
            <v>9.9999999999999995E-7</v>
          </cell>
          <cell r="Y37">
            <v>0</v>
          </cell>
          <cell r="Z37">
            <v>0</v>
          </cell>
          <cell r="AA37">
            <v>9.6875193750387503</v>
          </cell>
          <cell r="AB37">
            <v>12.916692500051665</v>
          </cell>
          <cell r="AC37">
            <v>31468.723000000002</v>
          </cell>
          <cell r="AD37">
            <v>100000</v>
          </cell>
          <cell r="AE37">
            <v>100000</v>
          </cell>
          <cell r="AF37">
            <v>450</v>
          </cell>
          <cell r="AG37">
            <v>2</v>
          </cell>
          <cell r="AH37">
            <v>0.3</v>
          </cell>
          <cell r="AI37">
            <v>0.2</v>
          </cell>
          <cell r="AJ37">
            <v>3</v>
          </cell>
          <cell r="AK37">
            <v>3</v>
          </cell>
          <cell r="AL37">
            <v>0</v>
          </cell>
          <cell r="AM37" t="str">
            <v>CZ06MediumOffice.idf</v>
          </cell>
          <cell r="AN37" t="str">
            <v>CTZ06SiteDesign.idf</v>
          </cell>
          <cell r="AO37">
            <v>0</v>
          </cell>
          <cell r="AP37">
            <v>36</v>
          </cell>
          <cell r="AQ37" t="str">
            <v>MediumOffice</v>
          </cell>
          <cell r="AR37" t="str">
            <v>EPD</v>
          </cell>
          <cell r="AS37" t="str">
            <v>+20</v>
          </cell>
          <cell r="AT37" t="str">
            <v>No</v>
          </cell>
          <cell r="AU37" t="str">
            <v>No</v>
          </cell>
          <cell r="AV37" t="str">
            <v>No</v>
          </cell>
          <cell r="AW37" t="str">
            <v>No</v>
          </cell>
          <cell r="AX37" t="str">
            <v>No</v>
          </cell>
          <cell r="AY37" t="str">
            <v>No</v>
          </cell>
          <cell r="AZ37" t="str">
            <v>No</v>
          </cell>
          <cell r="BA37" t="str">
            <v>No</v>
          </cell>
          <cell r="BB37" t="str">
            <v>No</v>
          </cell>
          <cell r="BC37" t="str">
            <v>No</v>
          </cell>
          <cell r="BD37" t="str">
            <v>No</v>
          </cell>
          <cell r="BE37" t="str">
            <v>No</v>
          </cell>
          <cell r="BF37" t="str">
            <v>No</v>
          </cell>
          <cell r="BG37" t="str">
            <v>No</v>
          </cell>
          <cell r="BH37" t="str">
            <v>No</v>
          </cell>
          <cell r="BI37" t="str">
            <v>No</v>
          </cell>
          <cell r="BJ37" t="str">
            <v>No</v>
          </cell>
          <cell r="BK37" t="str">
            <v>No</v>
          </cell>
          <cell r="BL37" t="str">
            <v>No</v>
          </cell>
          <cell r="BM37" t="str">
            <v>No</v>
          </cell>
          <cell r="BN37" t="str">
            <v>No</v>
          </cell>
          <cell r="BO37" t="str">
            <v>No</v>
          </cell>
          <cell r="BP37" t="str">
            <v>No</v>
          </cell>
        </row>
        <row r="38">
          <cell r="B38" t="str">
            <v>0037 CZ15 SmallOffice BaseLslope</v>
          </cell>
          <cell r="C38">
            <v>0</v>
          </cell>
          <cell r="D38" t="b">
            <v>1</v>
          </cell>
          <cell r="E38" t="str">
            <v>CZ15RV2.epw</v>
          </cell>
          <cell r="F38">
            <v>15</v>
          </cell>
          <cell r="G38">
            <v>0</v>
          </cell>
          <cell r="H38">
            <v>1.024128E-3</v>
          </cell>
          <cell r="I38">
            <v>4.9558290587117117E-2</v>
          </cell>
          <cell r="J38">
            <v>0</v>
          </cell>
          <cell r="K38">
            <v>3.9450483387994533</v>
          </cell>
          <cell r="L38">
            <v>2.504407653539467</v>
          </cell>
          <cell r="M38">
            <v>0.73</v>
          </cell>
          <cell r="N38">
            <v>0.44999999999999996</v>
          </cell>
          <cell r="O38">
            <v>0.8</v>
          </cell>
          <cell r="P38">
            <v>3.8121652137271975</v>
          </cell>
          <cell r="Q38">
            <v>0.60716622873419479</v>
          </cell>
          <cell r="R38">
            <v>2.6687840419430833</v>
          </cell>
          <cell r="S38">
            <v>0.4</v>
          </cell>
          <cell r="T38">
            <v>0.31</v>
          </cell>
          <cell r="U38">
            <v>0.45199999999999996</v>
          </cell>
          <cell r="V38">
            <v>0.35029999999999994</v>
          </cell>
          <cell r="W38">
            <v>0.51979999999999993</v>
          </cell>
          <cell r="X38">
            <v>9.9999999999999995E-7</v>
          </cell>
          <cell r="Y38">
            <v>0</v>
          </cell>
          <cell r="Z38">
            <v>0</v>
          </cell>
          <cell r="AA38">
            <v>9.6875193750387503</v>
          </cell>
          <cell r="AB38">
            <v>10.763910416709722</v>
          </cell>
          <cell r="AC38">
            <v>31468.723000000002</v>
          </cell>
          <cell r="AD38">
            <v>100000</v>
          </cell>
          <cell r="AE38">
            <v>100000</v>
          </cell>
          <cell r="AF38">
            <v>450</v>
          </cell>
          <cell r="AG38">
            <v>2</v>
          </cell>
          <cell r="AH38">
            <v>0.3</v>
          </cell>
          <cell r="AI38">
            <v>0.2</v>
          </cell>
          <cell r="AJ38">
            <v>3</v>
          </cell>
          <cell r="AK38">
            <v>3</v>
          </cell>
          <cell r="AL38">
            <v>0</v>
          </cell>
          <cell r="AM38" t="str">
            <v>CZ15SmallOfficeLSl.idf</v>
          </cell>
          <cell r="AN38" t="str">
            <v>CTZ15SiteDesign.idf</v>
          </cell>
          <cell r="AO38">
            <v>0</v>
          </cell>
          <cell r="AP38">
            <v>37</v>
          </cell>
          <cell r="AQ38" t="str">
            <v>SmallOffice</v>
          </cell>
          <cell r="AR38" t="str">
            <v>Base</v>
          </cell>
          <cell r="AS38" t="str">
            <v>Lslope</v>
          </cell>
          <cell r="AT38" t="str">
            <v>No</v>
          </cell>
          <cell r="AU38" t="str">
            <v>No</v>
          </cell>
          <cell r="AV38" t="str">
            <v>No</v>
          </cell>
          <cell r="AW38" t="str">
            <v>No</v>
          </cell>
          <cell r="AX38" t="str">
            <v>No</v>
          </cell>
          <cell r="AY38" t="str">
            <v>No</v>
          </cell>
          <cell r="AZ38" t="str">
            <v>No</v>
          </cell>
          <cell r="BA38" t="str">
            <v>No</v>
          </cell>
          <cell r="BB38" t="str">
            <v>No</v>
          </cell>
          <cell r="BC38" t="str">
            <v>No</v>
          </cell>
          <cell r="BD38" t="str">
            <v>No</v>
          </cell>
          <cell r="BE38" t="str">
            <v>No</v>
          </cell>
          <cell r="BF38" t="str">
            <v>No</v>
          </cell>
          <cell r="BG38" t="str">
            <v>No</v>
          </cell>
          <cell r="BH38" t="str">
            <v>No</v>
          </cell>
          <cell r="BI38" t="str">
            <v>No</v>
          </cell>
          <cell r="BJ38" t="str">
            <v>No</v>
          </cell>
          <cell r="BK38" t="str">
            <v>No</v>
          </cell>
          <cell r="BL38" t="str">
            <v>No</v>
          </cell>
          <cell r="BM38" t="str">
            <v>No</v>
          </cell>
          <cell r="BN38" t="str">
            <v>No</v>
          </cell>
          <cell r="BO38" t="str">
            <v>No</v>
          </cell>
          <cell r="BP38" t="str">
            <v>No</v>
          </cell>
        </row>
        <row r="39">
          <cell r="B39" t="str">
            <v>0038 CZ15 SmallOffice SRefLSlope+20</v>
          </cell>
          <cell r="C39" t="str">
            <v>0037 CZ15 SmallOffice BaseLslope</v>
          </cell>
          <cell r="D39" t="b">
            <v>1</v>
          </cell>
          <cell r="E39" t="str">
            <v>CZ15RV2.epw</v>
          </cell>
          <cell r="F39">
            <v>15</v>
          </cell>
          <cell r="G39">
            <v>0</v>
          </cell>
          <cell r="H39">
            <v>1.024128E-3</v>
          </cell>
          <cell r="I39">
            <v>4.9558290587117117E-2</v>
          </cell>
          <cell r="J39">
            <v>0</v>
          </cell>
          <cell r="K39">
            <v>3.9450483387994533</v>
          </cell>
          <cell r="L39">
            <v>2.504407653539467</v>
          </cell>
          <cell r="M39">
            <v>0.73</v>
          </cell>
          <cell r="N39">
            <v>0.36</v>
          </cell>
          <cell r="O39">
            <v>0.8</v>
          </cell>
          <cell r="P39">
            <v>3.8121652137271975</v>
          </cell>
          <cell r="Q39">
            <v>0.60716622873419479</v>
          </cell>
          <cell r="R39">
            <v>2.6687840419430833</v>
          </cell>
          <cell r="S39">
            <v>0.4</v>
          </cell>
          <cell r="T39">
            <v>0.31</v>
          </cell>
          <cell r="U39">
            <v>0.45199999999999996</v>
          </cell>
          <cell r="V39">
            <v>0.35029999999999994</v>
          </cell>
          <cell r="W39">
            <v>0.51979999999999993</v>
          </cell>
          <cell r="X39">
            <v>9.9999999999999995E-7</v>
          </cell>
          <cell r="Y39">
            <v>0</v>
          </cell>
          <cell r="Z39">
            <v>0</v>
          </cell>
          <cell r="AA39">
            <v>9.6875193750387503</v>
          </cell>
          <cell r="AB39">
            <v>10.763910416709722</v>
          </cell>
          <cell r="AC39">
            <v>31468.723000000002</v>
          </cell>
          <cell r="AD39">
            <v>100000</v>
          </cell>
          <cell r="AE39">
            <v>100000</v>
          </cell>
          <cell r="AF39">
            <v>450</v>
          </cell>
          <cell r="AG39">
            <v>2</v>
          </cell>
          <cell r="AH39">
            <v>0.3</v>
          </cell>
          <cell r="AI39">
            <v>0.2</v>
          </cell>
          <cell r="AJ39">
            <v>3</v>
          </cell>
          <cell r="AK39">
            <v>3</v>
          </cell>
          <cell r="AL39">
            <v>0</v>
          </cell>
          <cell r="AM39" t="str">
            <v>CZ15SmallOfficeLSl.idf</v>
          </cell>
          <cell r="AN39" t="str">
            <v>CTZ15SiteDesign.idf</v>
          </cell>
          <cell r="AO39">
            <v>0</v>
          </cell>
          <cell r="AP39">
            <v>38</v>
          </cell>
          <cell r="AQ39" t="str">
            <v>SmallOffice</v>
          </cell>
          <cell r="AR39" t="str">
            <v>SRefLSlope</v>
          </cell>
          <cell r="AS39" t="str">
            <v>+20</v>
          </cell>
          <cell r="AT39" t="str">
            <v>No</v>
          </cell>
          <cell r="AU39" t="str">
            <v>No</v>
          </cell>
          <cell r="AV39" t="str">
            <v>Yes</v>
          </cell>
          <cell r="AW39" t="str">
            <v>No</v>
          </cell>
          <cell r="AX39" t="str">
            <v>No</v>
          </cell>
          <cell r="AY39" t="str">
            <v>No</v>
          </cell>
          <cell r="AZ39" t="str">
            <v>No</v>
          </cell>
          <cell r="BA39" t="str">
            <v>No</v>
          </cell>
          <cell r="BB39" t="str">
            <v>No</v>
          </cell>
          <cell r="BC39" t="str">
            <v>No</v>
          </cell>
          <cell r="BD39" t="str">
            <v>No</v>
          </cell>
          <cell r="BE39" t="str">
            <v>No</v>
          </cell>
          <cell r="BF39" t="str">
            <v>No</v>
          </cell>
          <cell r="BG39" t="str">
            <v>No</v>
          </cell>
          <cell r="BH39" t="str">
            <v>No</v>
          </cell>
          <cell r="BI39" t="str">
            <v>No</v>
          </cell>
          <cell r="BJ39" t="str">
            <v>No</v>
          </cell>
          <cell r="BK39" t="str">
            <v>No</v>
          </cell>
          <cell r="BL39" t="str">
            <v>No</v>
          </cell>
          <cell r="BM39" t="str">
            <v>No</v>
          </cell>
          <cell r="BN39" t="str">
            <v>No</v>
          </cell>
          <cell r="BO39" t="str">
            <v>No</v>
          </cell>
          <cell r="BP39" t="str">
            <v>No</v>
          </cell>
        </row>
        <row r="40">
          <cell r="B40" t="str">
            <v>0039 CZ15 SmallOffice BaseSslope</v>
          </cell>
          <cell r="C40">
            <v>0</v>
          </cell>
          <cell r="D40" t="b">
            <v>1</v>
          </cell>
          <cell r="E40" t="str">
            <v>CZ15RV2.epw</v>
          </cell>
          <cell r="F40">
            <v>15</v>
          </cell>
          <cell r="G40">
            <v>0</v>
          </cell>
          <cell r="H40">
            <v>1.024128E-3</v>
          </cell>
          <cell r="I40">
            <v>4.9558290587117117E-2</v>
          </cell>
          <cell r="J40">
            <v>0</v>
          </cell>
          <cell r="K40">
            <v>3.9450483387994533</v>
          </cell>
          <cell r="L40">
            <v>2.504407653539467</v>
          </cell>
          <cell r="M40">
            <v>0.73</v>
          </cell>
          <cell r="N40">
            <v>0.44999999999999996</v>
          </cell>
          <cell r="O40">
            <v>0.8</v>
          </cell>
          <cell r="P40">
            <v>3.8121652137271975</v>
          </cell>
          <cell r="Q40">
            <v>0.60716622873419479</v>
          </cell>
          <cell r="R40">
            <v>2.6687840419430833</v>
          </cell>
          <cell r="S40">
            <v>0.4</v>
          </cell>
          <cell r="T40">
            <v>0.31</v>
          </cell>
          <cell r="U40">
            <v>0.45199999999999996</v>
          </cell>
          <cell r="V40">
            <v>0.35029999999999994</v>
          </cell>
          <cell r="W40">
            <v>0.51979999999999993</v>
          </cell>
          <cell r="X40">
            <v>9.9999999999999995E-7</v>
          </cell>
          <cell r="Y40">
            <v>0</v>
          </cell>
          <cell r="Z40">
            <v>0</v>
          </cell>
          <cell r="AA40">
            <v>9.6875193750387503</v>
          </cell>
          <cell r="AB40">
            <v>10.763910416709722</v>
          </cell>
          <cell r="AC40">
            <v>31468.723000000002</v>
          </cell>
          <cell r="AD40">
            <v>100000</v>
          </cell>
          <cell r="AE40">
            <v>100000</v>
          </cell>
          <cell r="AF40">
            <v>450</v>
          </cell>
          <cell r="AG40">
            <v>2</v>
          </cell>
          <cell r="AH40">
            <v>0.3</v>
          </cell>
          <cell r="AI40">
            <v>0.2</v>
          </cell>
          <cell r="AJ40">
            <v>3</v>
          </cell>
          <cell r="AK40">
            <v>3</v>
          </cell>
          <cell r="AL40">
            <v>0</v>
          </cell>
          <cell r="AM40" t="str">
            <v>CZ15SmallOfficeSSl.idf</v>
          </cell>
          <cell r="AN40" t="str">
            <v>CTZ15SiteDesign.idf</v>
          </cell>
          <cell r="AO40">
            <v>0</v>
          </cell>
          <cell r="AP40">
            <v>39</v>
          </cell>
          <cell r="AQ40" t="str">
            <v>SmallOffice</v>
          </cell>
          <cell r="AR40" t="str">
            <v>Base</v>
          </cell>
          <cell r="AS40" t="str">
            <v>Sslope</v>
          </cell>
          <cell r="AT40" t="str">
            <v>No</v>
          </cell>
          <cell r="AU40" t="str">
            <v>No</v>
          </cell>
          <cell r="AV40" t="str">
            <v>No</v>
          </cell>
          <cell r="AW40" t="str">
            <v>No</v>
          </cell>
          <cell r="AX40" t="str">
            <v>No</v>
          </cell>
          <cell r="AY40" t="str">
            <v>No</v>
          </cell>
          <cell r="AZ40" t="str">
            <v>No</v>
          </cell>
          <cell r="BA40" t="str">
            <v>No</v>
          </cell>
          <cell r="BB40" t="str">
            <v>No</v>
          </cell>
          <cell r="BC40" t="str">
            <v>No</v>
          </cell>
          <cell r="BD40" t="str">
            <v>No</v>
          </cell>
          <cell r="BE40" t="str">
            <v>No</v>
          </cell>
          <cell r="BF40" t="str">
            <v>No</v>
          </cell>
          <cell r="BG40" t="str">
            <v>No</v>
          </cell>
          <cell r="BH40" t="str">
            <v>No</v>
          </cell>
          <cell r="BI40" t="str">
            <v>No</v>
          </cell>
          <cell r="BJ40" t="str">
            <v>No</v>
          </cell>
          <cell r="BK40" t="str">
            <v>No</v>
          </cell>
          <cell r="BL40" t="str">
            <v>No</v>
          </cell>
          <cell r="BM40" t="str">
            <v>No</v>
          </cell>
          <cell r="BN40" t="str">
            <v>No</v>
          </cell>
          <cell r="BO40" t="str">
            <v>No</v>
          </cell>
          <cell r="BP40" t="str">
            <v>No</v>
          </cell>
        </row>
        <row r="41">
          <cell r="B41" t="str">
            <v>0040 CZ15 SmallOffice SRefSSlope+20</v>
          </cell>
          <cell r="C41" t="str">
            <v>0039 CZ15 SmallOffice BaseSslope</v>
          </cell>
          <cell r="D41" t="b">
            <v>1</v>
          </cell>
          <cell r="E41" t="str">
            <v>CZ15RV2.epw</v>
          </cell>
          <cell r="F41">
            <v>15</v>
          </cell>
          <cell r="G41">
            <v>0</v>
          </cell>
          <cell r="H41">
            <v>1.024128E-3</v>
          </cell>
          <cell r="I41">
            <v>4.9558290587117117E-2</v>
          </cell>
          <cell r="J41">
            <v>0</v>
          </cell>
          <cell r="K41">
            <v>3.9450483387994533</v>
          </cell>
          <cell r="L41">
            <v>2.504407653539467</v>
          </cell>
          <cell r="M41">
            <v>0.73</v>
          </cell>
          <cell r="N41">
            <v>0.44999999999999996</v>
          </cell>
          <cell r="O41">
            <v>0.64000000000000012</v>
          </cell>
          <cell r="P41">
            <v>3.8121652137271975</v>
          </cell>
          <cell r="Q41">
            <v>0.60716622873419479</v>
          </cell>
          <cell r="R41">
            <v>2.6687840419430833</v>
          </cell>
          <cell r="S41">
            <v>0.4</v>
          </cell>
          <cell r="T41">
            <v>0.31</v>
          </cell>
          <cell r="U41">
            <v>0.45199999999999996</v>
          </cell>
          <cell r="V41">
            <v>0.35029999999999994</v>
          </cell>
          <cell r="W41">
            <v>0.51979999999999993</v>
          </cell>
          <cell r="X41">
            <v>9.9999999999999995E-7</v>
          </cell>
          <cell r="Y41">
            <v>0</v>
          </cell>
          <cell r="Z41">
            <v>0</v>
          </cell>
          <cell r="AA41">
            <v>9.6875193750387503</v>
          </cell>
          <cell r="AB41">
            <v>10.763910416709722</v>
          </cell>
          <cell r="AC41">
            <v>31468.723000000002</v>
          </cell>
          <cell r="AD41">
            <v>100000</v>
          </cell>
          <cell r="AE41">
            <v>100000</v>
          </cell>
          <cell r="AF41">
            <v>450</v>
          </cell>
          <cell r="AG41">
            <v>2</v>
          </cell>
          <cell r="AH41">
            <v>0.3</v>
          </cell>
          <cell r="AI41">
            <v>0.2</v>
          </cell>
          <cell r="AJ41">
            <v>3</v>
          </cell>
          <cell r="AK41">
            <v>3</v>
          </cell>
          <cell r="AL41">
            <v>0</v>
          </cell>
          <cell r="AM41" t="str">
            <v>CZ15SmallOfficeSSl.idf</v>
          </cell>
          <cell r="AN41" t="str">
            <v>CTZ15SiteDesign.idf</v>
          </cell>
          <cell r="AO41">
            <v>0</v>
          </cell>
          <cell r="AP41">
            <v>40</v>
          </cell>
          <cell r="AQ41" t="str">
            <v>SmallOffice</v>
          </cell>
          <cell r="AR41" t="str">
            <v>SRefSSlope</v>
          </cell>
          <cell r="AS41" t="str">
            <v>+20</v>
          </cell>
          <cell r="AT41" t="str">
            <v>No</v>
          </cell>
          <cell r="AU41" t="str">
            <v>No</v>
          </cell>
          <cell r="AV41" t="str">
            <v>No</v>
          </cell>
          <cell r="AW41" t="str">
            <v>Yes</v>
          </cell>
          <cell r="AX41" t="str">
            <v>No</v>
          </cell>
          <cell r="AY41" t="str">
            <v>No</v>
          </cell>
          <cell r="AZ41" t="str">
            <v>No</v>
          </cell>
          <cell r="BA41" t="str">
            <v>No</v>
          </cell>
          <cell r="BB41" t="str">
            <v>No</v>
          </cell>
          <cell r="BC41" t="str">
            <v>No</v>
          </cell>
          <cell r="BD41" t="str">
            <v>No</v>
          </cell>
          <cell r="BE41" t="str">
            <v>No</v>
          </cell>
          <cell r="BF41" t="str">
            <v>No</v>
          </cell>
          <cell r="BG41" t="str">
            <v>No</v>
          </cell>
          <cell r="BH41" t="str">
            <v>No</v>
          </cell>
          <cell r="BI41" t="str">
            <v>No</v>
          </cell>
          <cell r="BJ41" t="str">
            <v>No</v>
          </cell>
          <cell r="BK41" t="str">
            <v>No</v>
          </cell>
          <cell r="BL41" t="str">
            <v>No</v>
          </cell>
          <cell r="BM41" t="str">
            <v>No</v>
          </cell>
          <cell r="BN41" t="str">
            <v>No</v>
          </cell>
          <cell r="BO41" t="str">
            <v>No</v>
          </cell>
          <cell r="BP41" t="str">
            <v>No</v>
          </cell>
        </row>
        <row r="42">
          <cell r="B42" t="str">
            <v>0041 CZ06 SmallOffice BaseLslope</v>
          </cell>
          <cell r="C42">
            <v>0</v>
          </cell>
          <cell r="D42" t="b">
            <v>1</v>
          </cell>
          <cell r="E42" t="str">
            <v>CZ06RV2.epw</v>
          </cell>
          <cell r="F42">
            <v>6</v>
          </cell>
          <cell r="G42">
            <v>0</v>
          </cell>
          <cell r="H42">
            <v>1.024128E-3</v>
          </cell>
          <cell r="I42">
            <v>4.9558290587117117E-2</v>
          </cell>
          <cell r="J42">
            <v>0</v>
          </cell>
          <cell r="K42">
            <v>1.7775386063882341</v>
          </cell>
          <cell r="L42">
            <v>1.4609636167878515</v>
          </cell>
          <cell r="M42">
            <v>0.73</v>
          </cell>
          <cell r="N42">
            <v>0.44999999999999996</v>
          </cell>
          <cell r="O42">
            <v>0.8</v>
          </cell>
          <cell r="P42">
            <v>1.6446554813159782</v>
          </cell>
          <cell r="Q42">
            <v>1.5E-3</v>
          </cell>
          <cell r="R42">
            <v>4.3722632176514349</v>
          </cell>
          <cell r="S42">
            <v>0.61</v>
          </cell>
          <cell r="T42">
            <v>0.34</v>
          </cell>
          <cell r="U42">
            <v>0.68929999999999991</v>
          </cell>
          <cell r="V42">
            <v>0.38419999999999999</v>
          </cell>
          <cell r="W42">
            <v>0.64409999999999989</v>
          </cell>
          <cell r="X42">
            <v>9.9999999999999995E-7</v>
          </cell>
          <cell r="Y42">
            <v>0</v>
          </cell>
          <cell r="Z42">
            <v>0</v>
          </cell>
          <cell r="AA42">
            <v>9.6875193750387503</v>
          </cell>
          <cell r="AB42">
            <v>10.763910416709722</v>
          </cell>
          <cell r="AC42">
            <v>31468.723000000002</v>
          </cell>
          <cell r="AD42">
            <v>100000</v>
          </cell>
          <cell r="AE42">
            <v>100000</v>
          </cell>
          <cell r="AF42">
            <v>450</v>
          </cell>
          <cell r="AG42">
            <v>2</v>
          </cell>
          <cell r="AH42">
            <v>0.3</v>
          </cell>
          <cell r="AI42">
            <v>0.2</v>
          </cell>
          <cell r="AJ42">
            <v>3</v>
          </cell>
          <cell r="AK42">
            <v>3</v>
          </cell>
          <cell r="AL42">
            <v>0</v>
          </cell>
          <cell r="AM42" t="str">
            <v>CZ06SmallOfficeLSl.idf</v>
          </cell>
          <cell r="AN42" t="str">
            <v>CTZ06SiteDesign.idf</v>
          </cell>
          <cell r="AO42">
            <v>0</v>
          </cell>
          <cell r="AP42">
            <v>41</v>
          </cell>
          <cell r="AQ42" t="str">
            <v>SmallOffice</v>
          </cell>
          <cell r="AR42" t="str">
            <v>Base</v>
          </cell>
          <cell r="AS42" t="str">
            <v>Lslope</v>
          </cell>
          <cell r="AT42" t="str">
            <v>No</v>
          </cell>
          <cell r="AU42" t="str">
            <v>No</v>
          </cell>
          <cell r="AV42" t="str">
            <v>No</v>
          </cell>
          <cell r="AW42" t="str">
            <v>No</v>
          </cell>
          <cell r="AX42" t="str">
            <v>No</v>
          </cell>
          <cell r="AY42" t="str">
            <v>No</v>
          </cell>
          <cell r="AZ42" t="str">
            <v>No</v>
          </cell>
          <cell r="BA42" t="str">
            <v>No</v>
          </cell>
          <cell r="BB42" t="str">
            <v>No</v>
          </cell>
          <cell r="BC42" t="str">
            <v>No</v>
          </cell>
          <cell r="BD42" t="str">
            <v>No</v>
          </cell>
          <cell r="BE42" t="str">
            <v>No</v>
          </cell>
          <cell r="BF42" t="str">
            <v>No</v>
          </cell>
          <cell r="BG42" t="str">
            <v>No</v>
          </cell>
          <cell r="BH42" t="str">
            <v>No</v>
          </cell>
          <cell r="BI42" t="str">
            <v>No</v>
          </cell>
          <cell r="BJ42" t="str">
            <v>No</v>
          </cell>
          <cell r="BK42" t="str">
            <v>No</v>
          </cell>
          <cell r="BL42" t="str">
            <v>No</v>
          </cell>
          <cell r="BM42" t="str">
            <v>No</v>
          </cell>
          <cell r="BN42" t="str">
            <v>No</v>
          </cell>
          <cell r="BO42" t="str">
            <v>No</v>
          </cell>
          <cell r="BP42" t="str">
            <v>No</v>
          </cell>
        </row>
        <row r="43">
          <cell r="B43" t="str">
            <v>0042 CZ06 SmallOffice SRefLSlope+20</v>
          </cell>
          <cell r="C43" t="str">
            <v>0041 CZ06 SmallOffice BaseLslope</v>
          </cell>
          <cell r="D43" t="b">
            <v>1</v>
          </cell>
          <cell r="E43" t="str">
            <v>CZ06RV2.epw</v>
          </cell>
          <cell r="F43">
            <v>6</v>
          </cell>
          <cell r="G43">
            <v>0</v>
          </cell>
          <cell r="H43">
            <v>1.024128E-3</v>
          </cell>
          <cell r="I43">
            <v>4.9558290587117117E-2</v>
          </cell>
          <cell r="J43">
            <v>0</v>
          </cell>
          <cell r="K43">
            <v>1.7775386063882341</v>
          </cell>
          <cell r="L43">
            <v>1.4609636167878515</v>
          </cell>
          <cell r="M43">
            <v>0.73</v>
          </cell>
          <cell r="N43">
            <v>0.36</v>
          </cell>
          <cell r="O43">
            <v>0.8</v>
          </cell>
          <cell r="P43">
            <v>1.6446554813159782</v>
          </cell>
          <cell r="Q43">
            <v>1.5E-3</v>
          </cell>
          <cell r="R43">
            <v>4.3722632176514349</v>
          </cell>
          <cell r="S43">
            <v>0.61</v>
          </cell>
          <cell r="T43">
            <v>0.34</v>
          </cell>
          <cell r="U43">
            <v>0.68929999999999991</v>
          </cell>
          <cell r="V43">
            <v>0.38419999999999999</v>
          </cell>
          <cell r="W43">
            <v>0.64409999999999989</v>
          </cell>
          <cell r="X43">
            <v>9.9999999999999995E-7</v>
          </cell>
          <cell r="Y43">
            <v>0</v>
          </cell>
          <cell r="Z43">
            <v>0</v>
          </cell>
          <cell r="AA43">
            <v>9.6875193750387503</v>
          </cell>
          <cell r="AB43">
            <v>10.763910416709722</v>
          </cell>
          <cell r="AC43">
            <v>31468.723000000002</v>
          </cell>
          <cell r="AD43">
            <v>100000</v>
          </cell>
          <cell r="AE43">
            <v>100000</v>
          </cell>
          <cell r="AF43">
            <v>450</v>
          </cell>
          <cell r="AG43">
            <v>2</v>
          </cell>
          <cell r="AH43">
            <v>0.3</v>
          </cell>
          <cell r="AI43">
            <v>0.2</v>
          </cell>
          <cell r="AJ43">
            <v>3</v>
          </cell>
          <cell r="AK43">
            <v>3</v>
          </cell>
          <cell r="AL43">
            <v>0</v>
          </cell>
          <cell r="AM43" t="str">
            <v>CZ06SmallOfficeLSl.idf</v>
          </cell>
          <cell r="AN43" t="str">
            <v>CTZ06SiteDesign.idf</v>
          </cell>
          <cell r="AO43">
            <v>0</v>
          </cell>
          <cell r="AP43">
            <v>42</v>
          </cell>
          <cell r="AQ43" t="str">
            <v>SmallOffice</v>
          </cell>
          <cell r="AR43" t="str">
            <v>SRefLSlope</v>
          </cell>
          <cell r="AS43" t="str">
            <v>+20</v>
          </cell>
          <cell r="AT43" t="str">
            <v>No</v>
          </cell>
          <cell r="AU43" t="str">
            <v>No</v>
          </cell>
          <cell r="AV43" t="str">
            <v>Yes</v>
          </cell>
          <cell r="AW43" t="str">
            <v>No</v>
          </cell>
          <cell r="AX43" t="str">
            <v>No</v>
          </cell>
          <cell r="AY43" t="str">
            <v>No</v>
          </cell>
          <cell r="AZ43" t="str">
            <v>No</v>
          </cell>
          <cell r="BA43" t="str">
            <v>No</v>
          </cell>
          <cell r="BB43" t="str">
            <v>No</v>
          </cell>
          <cell r="BC43" t="str">
            <v>No</v>
          </cell>
          <cell r="BD43" t="str">
            <v>No</v>
          </cell>
          <cell r="BE43" t="str">
            <v>No</v>
          </cell>
          <cell r="BF43" t="str">
            <v>No</v>
          </cell>
          <cell r="BG43" t="str">
            <v>No</v>
          </cell>
          <cell r="BH43" t="str">
            <v>No</v>
          </cell>
          <cell r="BI43" t="str">
            <v>No</v>
          </cell>
          <cell r="BJ43" t="str">
            <v>No</v>
          </cell>
          <cell r="BK43" t="str">
            <v>No</v>
          </cell>
          <cell r="BL43" t="str">
            <v>No</v>
          </cell>
          <cell r="BM43" t="str">
            <v>No</v>
          </cell>
          <cell r="BN43" t="str">
            <v>No</v>
          </cell>
          <cell r="BO43" t="str">
            <v>No</v>
          </cell>
          <cell r="BP43" t="str">
            <v>No</v>
          </cell>
        </row>
        <row r="44">
          <cell r="B44" t="str">
            <v>0043 CZ06 SmallOffice BaseSslope</v>
          </cell>
          <cell r="C44">
            <v>0</v>
          </cell>
          <cell r="D44" t="b">
            <v>1</v>
          </cell>
          <cell r="E44" t="str">
            <v>CZ06RV2.epw</v>
          </cell>
          <cell r="F44">
            <v>6</v>
          </cell>
          <cell r="G44">
            <v>0</v>
          </cell>
          <cell r="H44">
            <v>1.024128E-3</v>
          </cell>
          <cell r="I44">
            <v>4.9558290587117117E-2</v>
          </cell>
          <cell r="J44">
            <v>0</v>
          </cell>
          <cell r="K44">
            <v>1.7775386063882341</v>
          </cell>
          <cell r="L44">
            <v>1.4609636167878515</v>
          </cell>
          <cell r="M44">
            <v>0.73</v>
          </cell>
          <cell r="N44">
            <v>0.44999999999999996</v>
          </cell>
          <cell r="O44">
            <v>0.8</v>
          </cell>
          <cell r="P44">
            <v>1.6446554813159782</v>
          </cell>
          <cell r="Q44">
            <v>1.5E-3</v>
          </cell>
          <cell r="R44">
            <v>4.3722632176514349</v>
          </cell>
          <cell r="S44">
            <v>0.61</v>
          </cell>
          <cell r="T44">
            <v>0.34</v>
          </cell>
          <cell r="U44">
            <v>0.68929999999999991</v>
          </cell>
          <cell r="V44">
            <v>0.38419999999999999</v>
          </cell>
          <cell r="W44">
            <v>0.64409999999999989</v>
          </cell>
          <cell r="X44">
            <v>9.9999999999999995E-7</v>
          </cell>
          <cell r="Y44">
            <v>0</v>
          </cell>
          <cell r="Z44">
            <v>0</v>
          </cell>
          <cell r="AA44">
            <v>9.6875193750387503</v>
          </cell>
          <cell r="AB44">
            <v>10.763910416709722</v>
          </cell>
          <cell r="AC44">
            <v>31468.723000000002</v>
          </cell>
          <cell r="AD44">
            <v>100000</v>
          </cell>
          <cell r="AE44">
            <v>100000</v>
          </cell>
          <cell r="AF44">
            <v>450</v>
          </cell>
          <cell r="AG44">
            <v>2</v>
          </cell>
          <cell r="AH44">
            <v>0.3</v>
          </cell>
          <cell r="AI44">
            <v>0.2</v>
          </cell>
          <cell r="AJ44">
            <v>3</v>
          </cell>
          <cell r="AK44">
            <v>3</v>
          </cell>
          <cell r="AL44">
            <v>0</v>
          </cell>
          <cell r="AM44" t="str">
            <v>CZ06SmallOfficeSSl.idf</v>
          </cell>
          <cell r="AN44" t="str">
            <v>CTZ06SiteDesign.idf</v>
          </cell>
          <cell r="AO44">
            <v>0</v>
          </cell>
          <cell r="AP44">
            <v>43</v>
          </cell>
          <cell r="AQ44" t="str">
            <v>SmallOffice</v>
          </cell>
          <cell r="AR44" t="str">
            <v>Base</v>
          </cell>
          <cell r="AS44" t="str">
            <v>Sslope</v>
          </cell>
          <cell r="AT44" t="str">
            <v>No</v>
          </cell>
          <cell r="AU44" t="str">
            <v>No</v>
          </cell>
          <cell r="AV44" t="str">
            <v>No</v>
          </cell>
          <cell r="AW44" t="str">
            <v>No</v>
          </cell>
          <cell r="AX44" t="str">
            <v>No</v>
          </cell>
          <cell r="AY44" t="str">
            <v>No</v>
          </cell>
          <cell r="AZ44" t="str">
            <v>No</v>
          </cell>
          <cell r="BA44" t="str">
            <v>No</v>
          </cell>
          <cell r="BB44" t="str">
            <v>No</v>
          </cell>
          <cell r="BC44" t="str">
            <v>No</v>
          </cell>
          <cell r="BD44" t="str">
            <v>No</v>
          </cell>
          <cell r="BE44" t="str">
            <v>No</v>
          </cell>
          <cell r="BF44" t="str">
            <v>No</v>
          </cell>
          <cell r="BG44" t="str">
            <v>No</v>
          </cell>
          <cell r="BH44" t="str">
            <v>No</v>
          </cell>
          <cell r="BI44" t="str">
            <v>No</v>
          </cell>
          <cell r="BJ44" t="str">
            <v>No</v>
          </cell>
          <cell r="BK44" t="str">
            <v>No</v>
          </cell>
          <cell r="BL44" t="str">
            <v>No</v>
          </cell>
          <cell r="BM44" t="str">
            <v>No</v>
          </cell>
          <cell r="BN44" t="str">
            <v>No</v>
          </cell>
          <cell r="BO44" t="str">
            <v>No</v>
          </cell>
          <cell r="BP44" t="str">
            <v>No</v>
          </cell>
        </row>
        <row r="45">
          <cell r="B45" t="str">
            <v>0044 CZ06 SmallOffice SRefSSlope+20</v>
          </cell>
          <cell r="C45" t="str">
            <v>0043 CZ06 SmallOffice BaseSslope</v>
          </cell>
          <cell r="D45" t="b">
            <v>1</v>
          </cell>
          <cell r="E45" t="str">
            <v>CZ06RV2.epw</v>
          </cell>
          <cell r="F45">
            <v>6</v>
          </cell>
          <cell r="G45">
            <v>0</v>
          </cell>
          <cell r="H45">
            <v>1.024128E-3</v>
          </cell>
          <cell r="I45">
            <v>4.9558290587117117E-2</v>
          </cell>
          <cell r="J45">
            <v>0</v>
          </cell>
          <cell r="K45">
            <v>1.7775386063882341</v>
          </cell>
          <cell r="L45">
            <v>1.4609636167878515</v>
          </cell>
          <cell r="M45">
            <v>0.73</v>
          </cell>
          <cell r="N45">
            <v>0.44999999999999996</v>
          </cell>
          <cell r="O45">
            <v>0.64000000000000012</v>
          </cell>
          <cell r="P45">
            <v>1.6446554813159782</v>
          </cell>
          <cell r="Q45">
            <v>1.5E-3</v>
          </cell>
          <cell r="R45">
            <v>4.3722632176514349</v>
          </cell>
          <cell r="S45">
            <v>0.61</v>
          </cell>
          <cell r="T45">
            <v>0.34</v>
          </cell>
          <cell r="U45">
            <v>0.68929999999999991</v>
          </cell>
          <cell r="V45">
            <v>0.38419999999999999</v>
          </cell>
          <cell r="W45">
            <v>0.64409999999999989</v>
          </cell>
          <cell r="X45">
            <v>9.9999999999999995E-7</v>
          </cell>
          <cell r="Y45">
            <v>0</v>
          </cell>
          <cell r="Z45">
            <v>0</v>
          </cell>
          <cell r="AA45">
            <v>9.6875193750387503</v>
          </cell>
          <cell r="AB45">
            <v>10.763910416709722</v>
          </cell>
          <cell r="AC45">
            <v>31468.723000000002</v>
          </cell>
          <cell r="AD45">
            <v>100000</v>
          </cell>
          <cell r="AE45">
            <v>100000</v>
          </cell>
          <cell r="AF45">
            <v>450</v>
          </cell>
          <cell r="AG45">
            <v>2</v>
          </cell>
          <cell r="AH45">
            <v>0.3</v>
          </cell>
          <cell r="AI45">
            <v>0.2</v>
          </cell>
          <cell r="AJ45">
            <v>3</v>
          </cell>
          <cell r="AK45">
            <v>3</v>
          </cell>
          <cell r="AL45">
            <v>0</v>
          </cell>
          <cell r="AM45" t="str">
            <v>CZ06SmallOfficeSSl.idf</v>
          </cell>
          <cell r="AN45" t="str">
            <v>CTZ06SiteDesign.idf</v>
          </cell>
          <cell r="AO45">
            <v>0</v>
          </cell>
          <cell r="AP45">
            <v>44</v>
          </cell>
          <cell r="AQ45" t="str">
            <v>SmallOffice</v>
          </cell>
          <cell r="AR45" t="str">
            <v>SRefSSlope</v>
          </cell>
          <cell r="AS45" t="str">
            <v>+20</v>
          </cell>
          <cell r="AT45" t="str">
            <v>No</v>
          </cell>
          <cell r="AU45" t="str">
            <v>No</v>
          </cell>
          <cell r="AV45" t="str">
            <v>No</v>
          </cell>
          <cell r="AW45" t="str">
            <v>Yes</v>
          </cell>
          <cell r="AX45" t="str">
            <v>No</v>
          </cell>
          <cell r="AY45" t="str">
            <v>No</v>
          </cell>
          <cell r="AZ45" t="str">
            <v>No</v>
          </cell>
          <cell r="BA45" t="str">
            <v>No</v>
          </cell>
          <cell r="BB45" t="str">
            <v>No</v>
          </cell>
          <cell r="BC45" t="str">
            <v>No</v>
          </cell>
          <cell r="BD45" t="str">
            <v>No</v>
          </cell>
          <cell r="BE45" t="str">
            <v>No</v>
          </cell>
          <cell r="BF45" t="str">
            <v>No</v>
          </cell>
          <cell r="BG45" t="str">
            <v>No</v>
          </cell>
          <cell r="BH45" t="str">
            <v>No</v>
          </cell>
          <cell r="BI45" t="str">
            <v>No</v>
          </cell>
          <cell r="BJ45" t="str">
            <v>No</v>
          </cell>
          <cell r="BK45" t="str">
            <v>No</v>
          </cell>
          <cell r="BL45" t="str">
            <v>No</v>
          </cell>
          <cell r="BM45" t="str">
            <v>No</v>
          </cell>
          <cell r="BN45" t="str">
            <v>No</v>
          </cell>
          <cell r="BO45" t="str">
            <v>No</v>
          </cell>
          <cell r="BP45" t="str">
            <v>No</v>
          </cell>
        </row>
        <row r="46">
          <cell r="B46" t="str">
            <v>0045 CZ16 SmallOffice BaseLslope</v>
          </cell>
          <cell r="C46">
            <v>0</v>
          </cell>
          <cell r="D46" t="b">
            <v>1</v>
          </cell>
          <cell r="E46" t="str">
            <v>CZ16RV2.epw</v>
          </cell>
          <cell r="F46">
            <v>16</v>
          </cell>
          <cell r="G46">
            <v>0</v>
          </cell>
          <cell r="H46">
            <v>1.024128E-3</v>
          </cell>
          <cell r="I46">
            <v>4.9558290587117117E-2</v>
          </cell>
          <cell r="J46">
            <v>0</v>
          </cell>
          <cell r="K46">
            <v>3.9450483387994533</v>
          </cell>
          <cell r="L46">
            <v>2.504407653539467</v>
          </cell>
          <cell r="M46">
            <v>0.73</v>
          </cell>
          <cell r="N46">
            <v>0.75</v>
          </cell>
          <cell r="O46">
            <v>0.8</v>
          </cell>
          <cell r="P46">
            <v>3.8121652137271975</v>
          </cell>
          <cell r="Q46">
            <v>0.75073429864594332</v>
          </cell>
          <cell r="R46">
            <v>2.6687840419430833</v>
          </cell>
          <cell r="S46">
            <v>0.47</v>
          </cell>
          <cell r="T46">
            <v>0.43</v>
          </cell>
          <cell r="U46">
            <v>0.53109999999999991</v>
          </cell>
          <cell r="V46">
            <v>0.48589999999999994</v>
          </cell>
          <cell r="W46">
            <v>0.79099999999999993</v>
          </cell>
          <cell r="X46">
            <v>9.9999999999999995E-7</v>
          </cell>
          <cell r="Y46">
            <v>0</v>
          </cell>
          <cell r="Z46">
            <v>0</v>
          </cell>
          <cell r="AA46">
            <v>9.6875193750387503</v>
          </cell>
          <cell r="AB46">
            <v>10.763910416709722</v>
          </cell>
          <cell r="AC46">
            <v>31468.723000000002</v>
          </cell>
          <cell r="AD46">
            <v>100000</v>
          </cell>
          <cell r="AE46">
            <v>100000</v>
          </cell>
          <cell r="AF46">
            <v>450</v>
          </cell>
          <cell r="AG46">
            <v>2</v>
          </cell>
          <cell r="AH46">
            <v>0.3</v>
          </cell>
          <cell r="AI46">
            <v>0.2</v>
          </cell>
          <cell r="AJ46">
            <v>3</v>
          </cell>
          <cell r="AK46">
            <v>3</v>
          </cell>
          <cell r="AL46">
            <v>0</v>
          </cell>
          <cell r="AM46" t="str">
            <v>CZ16SmallOfficeLSl.idf</v>
          </cell>
          <cell r="AN46" t="str">
            <v>CTZ16SiteDesign.idf</v>
          </cell>
          <cell r="AO46">
            <v>0</v>
          </cell>
          <cell r="AP46">
            <v>45</v>
          </cell>
          <cell r="AQ46" t="str">
            <v>SmallOffice</v>
          </cell>
          <cell r="AR46" t="str">
            <v>Base</v>
          </cell>
          <cell r="AS46" t="str">
            <v>Lslope</v>
          </cell>
          <cell r="AT46" t="str">
            <v>No</v>
          </cell>
          <cell r="AU46" t="str">
            <v>No</v>
          </cell>
          <cell r="AV46" t="str">
            <v>No</v>
          </cell>
          <cell r="AW46" t="str">
            <v>No</v>
          </cell>
          <cell r="AX46" t="str">
            <v>No</v>
          </cell>
          <cell r="AY46" t="str">
            <v>No</v>
          </cell>
          <cell r="AZ46" t="str">
            <v>No</v>
          </cell>
          <cell r="BA46" t="str">
            <v>No</v>
          </cell>
          <cell r="BB46" t="str">
            <v>No</v>
          </cell>
          <cell r="BC46" t="str">
            <v>No</v>
          </cell>
          <cell r="BD46" t="str">
            <v>No</v>
          </cell>
          <cell r="BE46" t="str">
            <v>No</v>
          </cell>
          <cell r="BF46" t="str">
            <v>No</v>
          </cell>
          <cell r="BG46" t="str">
            <v>No</v>
          </cell>
          <cell r="BH46" t="str">
            <v>No</v>
          </cell>
          <cell r="BI46" t="str">
            <v>No</v>
          </cell>
          <cell r="BJ46" t="str">
            <v>No</v>
          </cell>
          <cell r="BK46" t="str">
            <v>No</v>
          </cell>
          <cell r="BL46" t="str">
            <v>No</v>
          </cell>
          <cell r="BM46" t="str">
            <v>No</v>
          </cell>
          <cell r="BN46" t="str">
            <v>No</v>
          </cell>
          <cell r="BO46" t="str">
            <v>No</v>
          </cell>
          <cell r="BP46" t="str">
            <v>No</v>
          </cell>
        </row>
        <row r="47">
          <cell r="B47" t="str">
            <v>0046 CZ16 SmallOffice SRefLSlope+20</v>
          </cell>
          <cell r="C47" t="str">
            <v>0045 CZ16 SmallOffice BaseLslope</v>
          </cell>
          <cell r="D47" t="b">
            <v>1</v>
          </cell>
          <cell r="E47" t="str">
            <v>CZ16RV2.epw</v>
          </cell>
          <cell r="F47">
            <v>16</v>
          </cell>
          <cell r="G47">
            <v>0</v>
          </cell>
          <cell r="H47">
            <v>1.024128E-3</v>
          </cell>
          <cell r="I47">
            <v>4.9558290587117117E-2</v>
          </cell>
          <cell r="J47">
            <v>0</v>
          </cell>
          <cell r="K47">
            <v>3.9450483387994533</v>
          </cell>
          <cell r="L47">
            <v>2.504407653539467</v>
          </cell>
          <cell r="M47">
            <v>0.73</v>
          </cell>
          <cell r="N47">
            <v>0.60000000000000009</v>
          </cell>
          <cell r="O47">
            <v>0.8</v>
          </cell>
          <cell r="P47">
            <v>3.8121652137271975</v>
          </cell>
          <cell r="Q47">
            <v>0.75073429864594332</v>
          </cell>
          <cell r="R47">
            <v>2.6687840419430833</v>
          </cell>
          <cell r="S47">
            <v>0.47</v>
          </cell>
          <cell r="T47">
            <v>0.43</v>
          </cell>
          <cell r="U47">
            <v>0.53109999999999991</v>
          </cell>
          <cell r="V47">
            <v>0.48589999999999994</v>
          </cell>
          <cell r="W47">
            <v>0.79099999999999993</v>
          </cell>
          <cell r="X47">
            <v>9.9999999999999995E-7</v>
          </cell>
          <cell r="Y47">
            <v>0</v>
          </cell>
          <cell r="Z47">
            <v>0</v>
          </cell>
          <cell r="AA47">
            <v>9.6875193750387503</v>
          </cell>
          <cell r="AB47">
            <v>10.763910416709722</v>
          </cell>
          <cell r="AC47">
            <v>31468.723000000002</v>
          </cell>
          <cell r="AD47">
            <v>100000</v>
          </cell>
          <cell r="AE47">
            <v>100000</v>
          </cell>
          <cell r="AF47">
            <v>450</v>
          </cell>
          <cell r="AG47">
            <v>2</v>
          </cell>
          <cell r="AH47">
            <v>0.3</v>
          </cell>
          <cell r="AI47">
            <v>0.2</v>
          </cell>
          <cell r="AJ47">
            <v>3</v>
          </cell>
          <cell r="AK47">
            <v>3</v>
          </cell>
          <cell r="AL47">
            <v>0</v>
          </cell>
          <cell r="AM47" t="str">
            <v>CZ16SmallOfficeLSl.idf</v>
          </cell>
          <cell r="AN47" t="str">
            <v>CTZ16SiteDesign.idf</v>
          </cell>
          <cell r="AO47">
            <v>0</v>
          </cell>
          <cell r="AP47">
            <v>46</v>
          </cell>
          <cell r="AQ47" t="str">
            <v>SmallOffice</v>
          </cell>
          <cell r="AR47" t="str">
            <v>SRefLSlope</v>
          </cell>
          <cell r="AS47" t="str">
            <v>+20</v>
          </cell>
          <cell r="AT47" t="str">
            <v>No</v>
          </cell>
          <cell r="AU47" t="str">
            <v>No</v>
          </cell>
          <cell r="AV47" t="str">
            <v>Yes</v>
          </cell>
          <cell r="AW47" t="str">
            <v>No</v>
          </cell>
          <cell r="AX47" t="str">
            <v>No</v>
          </cell>
          <cell r="AY47" t="str">
            <v>No</v>
          </cell>
          <cell r="AZ47" t="str">
            <v>No</v>
          </cell>
          <cell r="BA47" t="str">
            <v>No</v>
          </cell>
          <cell r="BB47" t="str">
            <v>No</v>
          </cell>
          <cell r="BC47" t="str">
            <v>No</v>
          </cell>
          <cell r="BD47" t="str">
            <v>No</v>
          </cell>
          <cell r="BE47" t="str">
            <v>No</v>
          </cell>
          <cell r="BF47" t="str">
            <v>No</v>
          </cell>
          <cell r="BG47" t="str">
            <v>No</v>
          </cell>
          <cell r="BH47" t="str">
            <v>No</v>
          </cell>
          <cell r="BI47" t="str">
            <v>No</v>
          </cell>
          <cell r="BJ47" t="str">
            <v>No</v>
          </cell>
          <cell r="BK47" t="str">
            <v>No</v>
          </cell>
          <cell r="BL47" t="str">
            <v>No</v>
          </cell>
          <cell r="BM47" t="str">
            <v>No</v>
          </cell>
          <cell r="BN47" t="str">
            <v>No</v>
          </cell>
          <cell r="BO47" t="str">
            <v>No</v>
          </cell>
          <cell r="BP47" t="str">
            <v>No</v>
          </cell>
        </row>
        <row r="48">
          <cell r="B48" t="str">
            <v>0047 CZ16 SmallOffice BaseSslope</v>
          </cell>
          <cell r="C48">
            <v>0</v>
          </cell>
          <cell r="D48" t="b">
            <v>1</v>
          </cell>
          <cell r="E48" t="str">
            <v>CZ16RV2.epw</v>
          </cell>
          <cell r="F48">
            <v>16</v>
          </cell>
          <cell r="G48">
            <v>0</v>
          </cell>
          <cell r="H48">
            <v>1.024128E-3</v>
          </cell>
          <cell r="I48">
            <v>4.9558290587117117E-2</v>
          </cell>
          <cell r="J48">
            <v>0</v>
          </cell>
          <cell r="K48">
            <v>3.9450483387994533</v>
          </cell>
          <cell r="L48">
            <v>2.504407653539467</v>
          </cell>
          <cell r="M48">
            <v>0.73</v>
          </cell>
          <cell r="N48">
            <v>0.75</v>
          </cell>
          <cell r="O48">
            <v>0.8</v>
          </cell>
          <cell r="P48">
            <v>3.8121652137271975</v>
          </cell>
          <cell r="Q48">
            <v>0.75073429864594332</v>
          </cell>
          <cell r="R48">
            <v>2.6687840419430833</v>
          </cell>
          <cell r="S48">
            <v>0.47</v>
          </cell>
          <cell r="T48">
            <v>0.43</v>
          </cell>
          <cell r="U48">
            <v>0.53109999999999991</v>
          </cell>
          <cell r="V48">
            <v>0.48589999999999994</v>
          </cell>
          <cell r="W48">
            <v>0.79099999999999993</v>
          </cell>
          <cell r="X48">
            <v>9.9999999999999995E-7</v>
          </cell>
          <cell r="Y48">
            <v>0</v>
          </cell>
          <cell r="Z48">
            <v>0</v>
          </cell>
          <cell r="AA48">
            <v>9.6875193750387503</v>
          </cell>
          <cell r="AB48">
            <v>10.763910416709722</v>
          </cell>
          <cell r="AC48">
            <v>31468.723000000002</v>
          </cell>
          <cell r="AD48">
            <v>100000</v>
          </cell>
          <cell r="AE48">
            <v>100000</v>
          </cell>
          <cell r="AF48">
            <v>450</v>
          </cell>
          <cell r="AG48">
            <v>2</v>
          </cell>
          <cell r="AH48">
            <v>0.3</v>
          </cell>
          <cell r="AI48">
            <v>0.2</v>
          </cell>
          <cell r="AJ48">
            <v>3</v>
          </cell>
          <cell r="AK48">
            <v>3</v>
          </cell>
          <cell r="AL48">
            <v>0</v>
          </cell>
          <cell r="AM48" t="str">
            <v>CZ16SmallOfficeSSl.idf</v>
          </cell>
          <cell r="AN48" t="str">
            <v>CTZ16SiteDesign.idf</v>
          </cell>
          <cell r="AO48">
            <v>0</v>
          </cell>
          <cell r="AP48">
            <v>47</v>
          </cell>
          <cell r="AQ48" t="str">
            <v>SmallOffice</v>
          </cell>
          <cell r="AR48" t="str">
            <v>Base</v>
          </cell>
          <cell r="AS48" t="str">
            <v>Sslope</v>
          </cell>
          <cell r="AT48" t="str">
            <v>No</v>
          </cell>
          <cell r="AU48" t="str">
            <v>No</v>
          </cell>
          <cell r="AV48" t="str">
            <v>No</v>
          </cell>
          <cell r="AW48" t="str">
            <v>No</v>
          </cell>
          <cell r="AX48" t="str">
            <v>No</v>
          </cell>
          <cell r="AY48" t="str">
            <v>No</v>
          </cell>
          <cell r="AZ48" t="str">
            <v>No</v>
          </cell>
          <cell r="BA48" t="str">
            <v>No</v>
          </cell>
          <cell r="BB48" t="str">
            <v>No</v>
          </cell>
          <cell r="BC48" t="str">
            <v>No</v>
          </cell>
          <cell r="BD48" t="str">
            <v>No</v>
          </cell>
          <cell r="BE48" t="str">
            <v>No</v>
          </cell>
          <cell r="BF48" t="str">
            <v>No</v>
          </cell>
          <cell r="BG48" t="str">
            <v>No</v>
          </cell>
          <cell r="BH48" t="str">
            <v>No</v>
          </cell>
          <cell r="BI48" t="str">
            <v>No</v>
          </cell>
          <cell r="BJ48" t="str">
            <v>No</v>
          </cell>
          <cell r="BK48" t="str">
            <v>No</v>
          </cell>
          <cell r="BL48" t="str">
            <v>No</v>
          </cell>
          <cell r="BM48" t="str">
            <v>No</v>
          </cell>
          <cell r="BN48" t="str">
            <v>No</v>
          </cell>
          <cell r="BO48" t="str">
            <v>No</v>
          </cell>
          <cell r="BP48" t="str">
            <v>No</v>
          </cell>
        </row>
        <row r="49">
          <cell r="B49" t="str">
            <v>0048 CZ16 SmallOffice SRefSSlope+20</v>
          </cell>
          <cell r="C49" t="str">
            <v>0047 CZ16 SmallOffice BaseSslope</v>
          </cell>
          <cell r="D49" t="b">
            <v>1</v>
          </cell>
          <cell r="E49" t="str">
            <v>CZ16RV2.epw</v>
          </cell>
          <cell r="F49">
            <v>16</v>
          </cell>
          <cell r="G49">
            <v>0</v>
          </cell>
          <cell r="H49">
            <v>1.024128E-3</v>
          </cell>
          <cell r="I49">
            <v>4.9558290587117117E-2</v>
          </cell>
          <cell r="J49">
            <v>0</v>
          </cell>
          <cell r="K49">
            <v>3.9450483387994533</v>
          </cell>
          <cell r="L49">
            <v>2.504407653539467</v>
          </cell>
          <cell r="M49">
            <v>0.73</v>
          </cell>
          <cell r="N49">
            <v>0.75</v>
          </cell>
          <cell r="O49">
            <v>0.64000000000000012</v>
          </cell>
          <cell r="P49">
            <v>3.8121652137271975</v>
          </cell>
          <cell r="Q49">
            <v>0.75073429864594332</v>
          </cell>
          <cell r="R49">
            <v>2.6687840419430833</v>
          </cell>
          <cell r="S49">
            <v>0.47</v>
          </cell>
          <cell r="T49">
            <v>0.43</v>
          </cell>
          <cell r="U49">
            <v>0.53109999999999991</v>
          </cell>
          <cell r="V49">
            <v>0.48589999999999994</v>
          </cell>
          <cell r="W49">
            <v>0.79099999999999993</v>
          </cell>
          <cell r="X49">
            <v>9.9999999999999995E-7</v>
          </cell>
          <cell r="Y49">
            <v>0</v>
          </cell>
          <cell r="Z49">
            <v>0</v>
          </cell>
          <cell r="AA49">
            <v>9.6875193750387503</v>
          </cell>
          <cell r="AB49">
            <v>10.763910416709722</v>
          </cell>
          <cell r="AC49">
            <v>31468.723000000002</v>
          </cell>
          <cell r="AD49">
            <v>100000</v>
          </cell>
          <cell r="AE49">
            <v>100000</v>
          </cell>
          <cell r="AF49">
            <v>450</v>
          </cell>
          <cell r="AG49">
            <v>2</v>
          </cell>
          <cell r="AH49">
            <v>0.3</v>
          </cell>
          <cell r="AI49">
            <v>0.2</v>
          </cell>
          <cell r="AJ49">
            <v>3</v>
          </cell>
          <cell r="AK49">
            <v>3</v>
          </cell>
          <cell r="AL49">
            <v>0</v>
          </cell>
          <cell r="AM49" t="str">
            <v>CZ16SmallOfficeSSl.idf</v>
          </cell>
          <cell r="AN49" t="str">
            <v>CTZ16SiteDesign.idf</v>
          </cell>
          <cell r="AO49">
            <v>0</v>
          </cell>
          <cell r="AP49">
            <v>48</v>
          </cell>
          <cell r="AQ49" t="str">
            <v>SmallOffice</v>
          </cell>
          <cell r="AR49" t="str">
            <v>SRefSSlope</v>
          </cell>
          <cell r="AS49" t="str">
            <v>+20</v>
          </cell>
          <cell r="AT49" t="str">
            <v>No</v>
          </cell>
          <cell r="AU49" t="str">
            <v>No</v>
          </cell>
          <cell r="AV49" t="str">
            <v>No</v>
          </cell>
          <cell r="AW49" t="str">
            <v>Yes</v>
          </cell>
          <cell r="AX49" t="str">
            <v>No</v>
          </cell>
          <cell r="AY49" t="str">
            <v>No</v>
          </cell>
          <cell r="AZ49" t="str">
            <v>No</v>
          </cell>
          <cell r="BA49" t="str">
            <v>No</v>
          </cell>
          <cell r="BB49" t="str">
            <v>No</v>
          </cell>
          <cell r="BC49" t="str">
            <v>No</v>
          </cell>
          <cell r="BD49" t="str">
            <v>No</v>
          </cell>
          <cell r="BE49" t="str">
            <v>No</v>
          </cell>
          <cell r="BF49" t="str">
            <v>No</v>
          </cell>
          <cell r="BG49" t="str">
            <v>No</v>
          </cell>
          <cell r="BH49" t="str">
            <v>No</v>
          </cell>
          <cell r="BI49" t="str">
            <v>No</v>
          </cell>
          <cell r="BJ49" t="str">
            <v>No</v>
          </cell>
          <cell r="BK49" t="str">
            <v>No</v>
          </cell>
          <cell r="BL49" t="str">
            <v>No</v>
          </cell>
          <cell r="BM49" t="str">
            <v>No</v>
          </cell>
          <cell r="BN49" t="str">
            <v>No</v>
          </cell>
          <cell r="BO49" t="str">
            <v>No</v>
          </cell>
          <cell r="BP49" t="str">
            <v>No</v>
          </cell>
        </row>
        <row r="50">
          <cell r="B50" t="str">
            <v>0049 CZ15 PrimarySchool BaseLt</v>
          </cell>
          <cell r="C50">
            <v>0</v>
          </cell>
          <cell r="D50" t="b">
            <v>1</v>
          </cell>
          <cell r="E50" t="str">
            <v>CZ15RV2.epw</v>
          </cell>
          <cell r="F50">
            <v>15</v>
          </cell>
          <cell r="G50">
            <v>0</v>
          </cell>
          <cell r="H50">
            <v>1.024128E-3</v>
          </cell>
          <cell r="I50">
            <v>3.1343415039954678E-2</v>
          </cell>
          <cell r="J50">
            <v>0</v>
          </cell>
          <cell r="K50">
            <v>3.9450483387994533</v>
          </cell>
          <cell r="L50">
            <v>2.504407653539467</v>
          </cell>
          <cell r="M50">
            <v>0.73</v>
          </cell>
          <cell r="N50">
            <v>0.44999999999999996</v>
          </cell>
          <cell r="O50">
            <v>0.8</v>
          </cell>
          <cell r="P50">
            <v>3.8121652137271975</v>
          </cell>
          <cell r="Q50">
            <v>0.60716622873419479</v>
          </cell>
          <cell r="R50">
            <v>2.6687840419430833</v>
          </cell>
          <cell r="S50">
            <v>0.4</v>
          </cell>
          <cell r="T50">
            <v>0.31</v>
          </cell>
          <cell r="U50">
            <v>0.45199999999999996</v>
          </cell>
          <cell r="V50">
            <v>0.35029999999999994</v>
          </cell>
          <cell r="W50">
            <v>0.51979999999999993</v>
          </cell>
          <cell r="X50">
            <v>9.9999999999999995E-7</v>
          </cell>
          <cell r="Y50">
            <v>0</v>
          </cell>
          <cell r="Z50">
            <v>0</v>
          </cell>
          <cell r="AA50">
            <v>9.6875193750387503</v>
          </cell>
          <cell r="AB50">
            <v>10.763910416709722</v>
          </cell>
          <cell r="AC50">
            <v>31468.723000000002</v>
          </cell>
          <cell r="AD50">
            <v>100000</v>
          </cell>
          <cell r="AE50">
            <v>100000</v>
          </cell>
          <cell r="AF50">
            <v>450</v>
          </cell>
          <cell r="AG50">
            <v>2</v>
          </cell>
          <cell r="AH50">
            <v>0.3</v>
          </cell>
          <cell r="AI50">
            <v>0.2</v>
          </cell>
          <cell r="AJ50">
            <v>3</v>
          </cell>
          <cell r="AK50">
            <v>3</v>
          </cell>
          <cell r="AL50">
            <v>0</v>
          </cell>
          <cell r="AM50" t="str">
            <v>CZ15PrimSchBaseLt.idf</v>
          </cell>
          <cell r="AN50" t="str">
            <v>CTZ15SiteDesign.idf</v>
          </cell>
          <cell r="AO50">
            <v>0</v>
          </cell>
          <cell r="AP50">
            <v>49</v>
          </cell>
          <cell r="AQ50" t="str">
            <v>PrimarySchool</v>
          </cell>
          <cell r="AR50" t="str">
            <v>Base</v>
          </cell>
          <cell r="AS50" t="str">
            <v>Lt</v>
          </cell>
          <cell r="AT50" t="str">
            <v>No</v>
          </cell>
          <cell r="AU50" t="str">
            <v>No</v>
          </cell>
          <cell r="AV50" t="str">
            <v>No</v>
          </cell>
          <cell r="AW50" t="str">
            <v>No</v>
          </cell>
          <cell r="AX50" t="str">
            <v>No</v>
          </cell>
          <cell r="AY50" t="str">
            <v>No</v>
          </cell>
          <cell r="AZ50" t="str">
            <v>No</v>
          </cell>
          <cell r="BA50" t="str">
            <v>No</v>
          </cell>
          <cell r="BB50" t="str">
            <v>No</v>
          </cell>
          <cell r="BC50" t="str">
            <v>No</v>
          </cell>
          <cell r="BD50" t="str">
            <v>No</v>
          </cell>
          <cell r="BE50" t="str">
            <v>No</v>
          </cell>
          <cell r="BF50" t="str">
            <v>No</v>
          </cell>
          <cell r="BG50" t="str">
            <v>No</v>
          </cell>
          <cell r="BH50" t="str">
            <v>No</v>
          </cell>
          <cell r="BI50" t="str">
            <v>No</v>
          </cell>
          <cell r="BJ50" t="str">
            <v>No</v>
          </cell>
          <cell r="BK50" t="str">
            <v>No</v>
          </cell>
          <cell r="BL50" t="str">
            <v>No</v>
          </cell>
          <cell r="BM50" t="str">
            <v>No</v>
          </cell>
          <cell r="BN50" t="str">
            <v>No</v>
          </cell>
          <cell r="BO50" t="str">
            <v>No</v>
          </cell>
          <cell r="BP50" t="str">
            <v>No</v>
          </cell>
        </row>
        <row r="51">
          <cell r="B51" t="str">
            <v>0050 CZ15 PrimarySchool Hvy</v>
          </cell>
          <cell r="C51" t="str">
            <v>0049 CZ15 PrimarySchool BaseLt</v>
          </cell>
          <cell r="D51" t="b">
            <v>1</v>
          </cell>
          <cell r="E51" t="str">
            <v>CZ15RV2.epw</v>
          </cell>
          <cell r="F51">
            <v>15</v>
          </cell>
          <cell r="G51">
            <v>0</v>
          </cell>
          <cell r="H51">
            <v>1.024128E-3</v>
          </cell>
          <cell r="I51">
            <v>3.1343415039954678E-2</v>
          </cell>
          <cell r="J51">
            <v>0</v>
          </cell>
          <cell r="K51">
            <v>3.9450483387994533</v>
          </cell>
          <cell r="L51">
            <v>2.504407653539467</v>
          </cell>
          <cell r="M51">
            <v>0.73</v>
          </cell>
          <cell r="N51">
            <v>0.44999999999999996</v>
          </cell>
          <cell r="O51">
            <v>0.8</v>
          </cell>
          <cell r="P51">
            <v>3.1905028842539989</v>
          </cell>
          <cell r="Q51">
            <v>2.4256197747515884</v>
          </cell>
          <cell r="R51">
            <v>2.6687840419430833</v>
          </cell>
          <cell r="S51">
            <v>0.4</v>
          </cell>
          <cell r="T51">
            <v>0.31</v>
          </cell>
          <cell r="U51">
            <v>0.45199999999999996</v>
          </cell>
          <cell r="V51">
            <v>0.35029999999999994</v>
          </cell>
          <cell r="W51">
            <v>0.51979999999999993</v>
          </cell>
          <cell r="X51">
            <v>9.9999999999999995E-7</v>
          </cell>
          <cell r="Y51">
            <v>0</v>
          </cell>
          <cell r="Z51">
            <v>0</v>
          </cell>
          <cell r="AA51">
            <v>9.6875193750387503</v>
          </cell>
          <cell r="AB51">
            <v>10.763910416709722</v>
          </cell>
          <cell r="AC51">
            <v>31468.723000000002</v>
          </cell>
          <cell r="AD51">
            <v>100000</v>
          </cell>
          <cell r="AE51">
            <v>100000</v>
          </cell>
          <cell r="AF51">
            <v>450</v>
          </cell>
          <cell r="AG51">
            <v>2</v>
          </cell>
          <cell r="AH51">
            <v>0.3</v>
          </cell>
          <cell r="AI51">
            <v>0.2</v>
          </cell>
          <cell r="AJ51">
            <v>3</v>
          </cell>
          <cell r="AK51">
            <v>3</v>
          </cell>
          <cell r="AL51">
            <v>0</v>
          </cell>
          <cell r="AM51" t="str">
            <v>CZ15PrimSchHvy.idf</v>
          </cell>
          <cell r="AN51" t="str">
            <v>CTZ15SiteDesign.idf</v>
          </cell>
          <cell r="AO51">
            <v>0</v>
          </cell>
          <cell r="AP51">
            <v>50</v>
          </cell>
          <cell r="AQ51" t="str">
            <v>PrimarySchool</v>
          </cell>
          <cell r="AR51">
            <v>0</v>
          </cell>
          <cell r="AS51" t="str">
            <v>Hvy</v>
          </cell>
          <cell r="AT51" t="str">
            <v>No</v>
          </cell>
          <cell r="AU51" t="str">
            <v>No</v>
          </cell>
          <cell r="AV51" t="str">
            <v>No</v>
          </cell>
          <cell r="AW51" t="str">
            <v>No</v>
          </cell>
          <cell r="AX51" t="str">
            <v>Yes</v>
          </cell>
          <cell r="AY51" t="str">
            <v>No</v>
          </cell>
          <cell r="AZ51" t="str">
            <v>No</v>
          </cell>
          <cell r="BA51" t="str">
            <v>No</v>
          </cell>
          <cell r="BB51" t="str">
            <v>No</v>
          </cell>
          <cell r="BC51" t="str">
            <v>No</v>
          </cell>
          <cell r="BD51" t="str">
            <v>No</v>
          </cell>
          <cell r="BE51" t="str">
            <v>No</v>
          </cell>
          <cell r="BF51" t="str">
            <v>No</v>
          </cell>
          <cell r="BG51" t="str">
            <v>No</v>
          </cell>
          <cell r="BH51" t="str">
            <v>No</v>
          </cell>
          <cell r="BI51" t="str">
            <v>No</v>
          </cell>
          <cell r="BJ51" t="str">
            <v>No</v>
          </cell>
          <cell r="BK51" t="str">
            <v>No</v>
          </cell>
          <cell r="BL51" t="str">
            <v>No</v>
          </cell>
          <cell r="BM51" t="str">
            <v>No</v>
          </cell>
          <cell r="BN51" t="str">
            <v>No</v>
          </cell>
          <cell r="BO51" t="str">
            <v>No</v>
          </cell>
          <cell r="BP51" t="str">
            <v>No</v>
          </cell>
        </row>
        <row r="52">
          <cell r="B52" t="str">
            <v>0051 CZ16 PrimarySchool BaseLt</v>
          </cell>
          <cell r="C52">
            <v>0</v>
          </cell>
          <cell r="D52" t="b">
            <v>1</v>
          </cell>
          <cell r="E52" t="str">
            <v>CZ16RV2.epw</v>
          </cell>
          <cell r="F52">
            <v>16</v>
          </cell>
          <cell r="G52">
            <v>0</v>
          </cell>
          <cell r="H52">
            <v>1.024128E-3</v>
          </cell>
          <cell r="I52">
            <v>3.1343415039954678E-2</v>
          </cell>
          <cell r="J52">
            <v>0</v>
          </cell>
          <cell r="K52">
            <v>3.9450483387994533</v>
          </cell>
          <cell r="L52">
            <v>2.504407653539467</v>
          </cell>
          <cell r="M52">
            <v>0.73</v>
          </cell>
          <cell r="N52">
            <v>0.75</v>
          </cell>
          <cell r="O52">
            <v>0.8</v>
          </cell>
          <cell r="P52">
            <v>3.8121652137271975</v>
          </cell>
          <cell r="Q52">
            <v>0.75073429864594332</v>
          </cell>
          <cell r="R52">
            <v>2.6687840419430833</v>
          </cell>
          <cell r="S52">
            <v>0.47</v>
          </cell>
          <cell r="T52">
            <v>0.43</v>
          </cell>
          <cell r="U52">
            <v>0.53109999999999991</v>
          </cell>
          <cell r="V52">
            <v>0.48589999999999994</v>
          </cell>
          <cell r="W52">
            <v>0.79099999999999993</v>
          </cell>
          <cell r="X52">
            <v>9.9999999999999995E-7</v>
          </cell>
          <cell r="Y52">
            <v>0</v>
          </cell>
          <cell r="Z52">
            <v>0</v>
          </cell>
          <cell r="AA52">
            <v>9.6875193750387503</v>
          </cell>
          <cell r="AB52">
            <v>10.763910416709722</v>
          </cell>
          <cell r="AC52">
            <v>31468.723000000002</v>
          </cell>
          <cell r="AD52">
            <v>100000</v>
          </cell>
          <cell r="AE52">
            <v>100000</v>
          </cell>
          <cell r="AF52">
            <v>450</v>
          </cell>
          <cell r="AG52">
            <v>2</v>
          </cell>
          <cell r="AH52">
            <v>0.3</v>
          </cell>
          <cell r="AI52">
            <v>0.2</v>
          </cell>
          <cell r="AJ52">
            <v>3</v>
          </cell>
          <cell r="AK52">
            <v>3</v>
          </cell>
          <cell r="AL52">
            <v>0</v>
          </cell>
          <cell r="AM52" t="str">
            <v>CZ16PrimSchBaseLt.idf</v>
          </cell>
          <cell r="AN52" t="str">
            <v>CTZ16SiteDesign.idf</v>
          </cell>
          <cell r="AO52">
            <v>0</v>
          </cell>
          <cell r="AP52">
            <v>51</v>
          </cell>
          <cell r="AQ52" t="str">
            <v>PrimarySchool</v>
          </cell>
          <cell r="AR52" t="str">
            <v>Base</v>
          </cell>
          <cell r="AS52" t="str">
            <v>Lt</v>
          </cell>
          <cell r="AT52" t="str">
            <v>No</v>
          </cell>
          <cell r="AU52" t="str">
            <v>No</v>
          </cell>
          <cell r="AV52" t="str">
            <v>No</v>
          </cell>
          <cell r="AW52" t="str">
            <v>No</v>
          </cell>
          <cell r="AX52" t="str">
            <v>No</v>
          </cell>
          <cell r="AY52" t="str">
            <v>No</v>
          </cell>
          <cell r="AZ52" t="str">
            <v>No</v>
          </cell>
          <cell r="BA52" t="str">
            <v>No</v>
          </cell>
          <cell r="BB52" t="str">
            <v>No</v>
          </cell>
          <cell r="BC52" t="str">
            <v>No</v>
          </cell>
          <cell r="BD52" t="str">
            <v>No</v>
          </cell>
          <cell r="BE52" t="str">
            <v>No</v>
          </cell>
          <cell r="BF52" t="str">
            <v>No</v>
          </cell>
          <cell r="BG52" t="str">
            <v>No</v>
          </cell>
          <cell r="BH52" t="str">
            <v>No</v>
          </cell>
          <cell r="BI52" t="str">
            <v>No</v>
          </cell>
          <cell r="BJ52" t="str">
            <v>No</v>
          </cell>
          <cell r="BK52" t="str">
            <v>No</v>
          </cell>
          <cell r="BL52" t="str">
            <v>No</v>
          </cell>
          <cell r="BM52" t="str">
            <v>No</v>
          </cell>
          <cell r="BN52" t="str">
            <v>No</v>
          </cell>
          <cell r="BO52" t="str">
            <v>No</v>
          </cell>
          <cell r="BP52" t="str">
            <v>No</v>
          </cell>
        </row>
        <row r="53">
          <cell r="B53" t="str">
            <v>0052 CZ16 PrimarySchool Hvy</v>
          </cell>
          <cell r="C53" t="str">
            <v>0051 CZ16 PrimarySchool BaseLt</v>
          </cell>
          <cell r="D53" t="b">
            <v>1</v>
          </cell>
          <cell r="E53" t="str">
            <v>CZ16RV2.epw</v>
          </cell>
          <cell r="F53">
            <v>16</v>
          </cell>
          <cell r="G53">
            <v>0</v>
          </cell>
          <cell r="H53">
            <v>1.024128E-3</v>
          </cell>
          <cell r="I53">
            <v>3.1343415039954678E-2</v>
          </cell>
          <cell r="J53">
            <v>0</v>
          </cell>
          <cell r="K53">
            <v>3.9450483387994533</v>
          </cell>
          <cell r="L53">
            <v>2.504407653539467</v>
          </cell>
          <cell r="M53">
            <v>0.73</v>
          </cell>
          <cell r="N53">
            <v>0.75</v>
          </cell>
          <cell r="O53">
            <v>0.8</v>
          </cell>
          <cell r="P53">
            <v>3.1905028842539989</v>
          </cell>
          <cell r="Q53">
            <v>2.4256197747515884</v>
          </cell>
          <cell r="R53">
            <v>2.6687840419430833</v>
          </cell>
          <cell r="S53">
            <v>0.47</v>
          </cell>
          <cell r="T53">
            <v>0.43</v>
          </cell>
          <cell r="U53">
            <v>0.53109999999999991</v>
          </cell>
          <cell r="V53">
            <v>0.48589999999999994</v>
          </cell>
          <cell r="W53">
            <v>0.79099999999999993</v>
          </cell>
          <cell r="X53">
            <v>9.9999999999999995E-7</v>
          </cell>
          <cell r="Y53">
            <v>0</v>
          </cell>
          <cell r="Z53">
            <v>0</v>
          </cell>
          <cell r="AA53">
            <v>9.6875193750387503</v>
          </cell>
          <cell r="AB53">
            <v>10.763910416709722</v>
          </cell>
          <cell r="AC53">
            <v>31468.723000000002</v>
          </cell>
          <cell r="AD53">
            <v>100000</v>
          </cell>
          <cell r="AE53">
            <v>100000</v>
          </cell>
          <cell r="AF53">
            <v>450</v>
          </cell>
          <cell r="AG53">
            <v>2</v>
          </cell>
          <cell r="AH53">
            <v>0.3</v>
          </cell>
          <cell r="AI53">
            <v>0.2</v>
          </cell>
          <cell r="AJ53">
            <v>3</v>
          </cell>
          <cell r="AK53">
            <v>3</v>
          </cell>
          <cell r="AL53">
            <v>0</v>
          </cell>
          <cell r="AM53" t="str">
            <v>CZ16PrimSchHvy.idf</v>
          </cell>
          <cell r="AN53" t="str">
            <v>CTZ16SiteDesign.idf</v>
          </cell>
          <cell r="AO53">
            <v>0</v>
          </cell>
          <cell r="AP53">
            <v>52</v>
          </cell>
          <cell r="AQ53" t="str">
            <v>PrimarySchool</v>
          </cell>
          <cell r="AR53">
            <v>0</v>
          </cell>
          <cell r="AS53" t="str">
            <v>Hvy</v>
          </cell>
          <cell r="AT53" t="str">
            <v>No</v>
          </cell>
          <cell r="AU53" t="str">
            <v>No</v>
          </cell>
          <cell r="AV53" t="str">
            <v>No</v>
          </cell>
          <cell r="AW53" t="str">
            <v>No</v>
          </cell>
          <cell r="AX53" t="str">
            <v>Yes</v>
          </cell>
          <cell r="AY53" t="str">
            <v>No</v>
          </cell>
          <cell r="AZ53" t="str">
            <v>No</v>
          </cell>
          <cell r="BA53" t="str">
            <v>No</v>
          </cell>
          <cell r="BB53" t="str">
            <v>No</v>
          </cell>
          <cell r="BC53" t="str">
            <v>No</v>
          </cell>
          <cell r="BD53" t="str">
            <v>No</v>
          </cell>
          <cell r="BE53" t="str">
            <v>No</v>
          </cell>
          <cell r="BF53" t="str">
            <v>No</v>
          </cell>
          <cell r="BG53" t="str">
            <v>No</v>
          </cell>
          <cell r="BH53" t="str">
            <v>No</v>
          </cell>
          <cell r="BI53" t="str">
            <v>No</v>
          </cell>
          <cell r="BJ53" t="str">
            <v>No</v>
          </cell>
          <cell r="BK53" t="str">
            <v>No</v>
          </cell>
          <cell r="BL53" t="str">
            <v>No</v>
          </cell>
          <cell r="BM53" t="str">
            <v>No</v>
          </cell>
          <cell r="BN53" t="str">
            <v>No</v>
          </cell>
          <cell r="BO53" t="str">
            <v>No</v>
          </cell>
          <cell r="BP53" t="str">
            <v>No</v>
          </cell>
        </row>
        <row r="54">
          <cell r="B54" t="str">
            <v>0053 CZ06 PrimarySchool BaseLt</v>
          </cell>
          <cell r="C54">
            <v>0</v>
          </cell>
          <cell r="D54" t="b">
            <v>1</v>
          </cell>
          <cell r="E54" t="str">
            <v>CZ06RV2.epw</v>
          </cell>
          <cell r="F54">
            <v>6</v>
          </cell>
          <cell r="G54">
            <v>0</v>
          </cell>
          <cell r="H54">
            <v>1.024128E-3</v>
          </cell>
          <cell r="I54">
            <v>3.1343415039954678E-2</v>
          </cell>
          <cell r="J54">
            <v>0</v>
          </cell>
          <cell r="K54">
            <v>1.7775386063882341</v>
          </cell>
          <cell r="L54">
            <v>1.4609636167878515</v>
          </cell>
          <cell r="M54">
            <v>0.73</v>
          </cell>
          <cell r="N54">
            <v>0.44999999999999996</v>
          </cell>
          <cell r="O54">
            <v>0.8</v>
          </cell>
          <cell r="P54">
            <v>1.6446554813159782</v>
          </cell>
          <cell r="Q54">
            <v>1.5E-3</v>
          </cell>
          <cell r="R54">
            <v>4.3722632176514349</v>
          </cell>
          <cell r="S54">
            <v>0.61</v>
          </cell>
          <cell r="T54">
            <v>0.34</v>
          </cell>
          <cell r="U54">
            <v>0.68929999999999991</v>
          </cell>
          <cell r="V54">
            <v>0.38419999999999999</v>
          </cell>
          <cell r="W54">
            <v>0.64409999999999989</v>
          </cell>
          <cell r="X54">
            <v>9.9999999999999995E-7</v>
          </cell>
          <cell r="Y54">
            <v>0</v>
          </cell>
          <cell r="Z54">
            <v>0</v>
          </cell>
          <cell r="AA54">
            <v>9.6875193750387503</v>
          </cell>
          <cell r="AB54">
            <v>10.763910416709722</v>
          </cell>
          <cell r="AC54">
            <v>31468.723000000002</v>
          </cell>
          <cell r="AD54">
            <v>100000</v>
          </cell>
          <cell r="AE54">
            <v>100000</v>
          </cell>
          <cell r="AF54">
            <v>450</v>
          </cell>
          <cell r="AG54">
            <v>2</v>
          </cell>
          <cell r="AH54">
            <v>0.3</v>
          </cell>
          <cell r="AI54">
            <v>0.2</v>
          </cell>
          <cell r="AJ54">
            <v>3</v>
          </cell>
          <cell r="AK54">
            <v>3</v>
          </cell>
          <cell r="AL54">
            <v>0</v>
          </cell>
          <cell r="AM54" t="str">
            <v>CZ06PrimSchBaseLt.idf</v>
          </cell>
          <cell r="AN54" t="str">
            <v>CTZ06SiteDesign.idf</v>
          </cell>
          <cell r="AO54">
            <v>0</v>
          </cell>
          <cell r="AP54">
            <v>53</v>
          </cell>
          <cell r="AQ54" t="str">
            <v>PrimarySchool</v>
          </cell>
          <cell r="AR54" t="str">
            <v>Base</v>
          </cell>
          <cell r="AS54" t="str">
            <v>Lt</v>
          </cell>
          <cell r="AT54" t="str">
            <v>No</v>
          </cell>
          <cell r="AU54" t="str">
            <v>No</v>
          </cell>
          <cell r="AV54" t="str">
            <v>No</v>
          </cell>
          <cell r="AW54" t="str">
            <v>No</v>
          </cell>
          <cell r="AX54" t="str">
            <v>No</v>
          </cell>
          <cell r="AY54" t="str">
            <v>No</v>
          </cell>
          <cell r="AZ54" t="str">
            <v>No</v>
          </cell>
          <cell r="BA54" t="str">
            <v>No</v>
          </cell>
          <cell r="BB54" t="str">
            <v>No</v>
          </cell>
          <cell r="BC54" t="str">
            <v>No</v>
          </cell>
          <cell r="BD54" t="str">
            <v>No</v>
          </cell>
          <cell r="BE54" t="str">
            <v>No</v>
          </cell>
          <cell r="BF54" t="str">
            <v>No</v>
          </cell>
          <cell r="BG54" t="str">
            <v>No</v>
          </cell>
          <cell r="BH54" t="str">
            <v>No</v>
          </cell>
          <cell r="BI54" t="str">
            <v>No</v>
          </cell>
          <cell r="BJ54" t="str">
            <v>No</v>
          </cell>
          <cell r="BK54" t="str">
            <v>No</v>
          </cell>
          <cell r="BL54" t="str">
            <v>No</v>
          </cell>
          <cell r="BM54" t="str">
            <v>No</v>
          </cell>
          <cell r="BN54" t="str">
            <v>No</v>
          </cell>
          <cell r="BO54" t="str">
            <v>No</v>
          </cell>
          <cell r="BP54" t="str">
            <v>No</v>
          </cell>
        </row>
        <row r="55">
          <cell r="B55" t="str">
            <v>0054 CZ06 PrimarySchool Hvy</v>
          </cell>
          <cell r="C55" t="str">
            <v>0053 CZ06 PrimarySchool BaseLt</v>
          </cell>
          <cell r="D55" t="b">
            <v>1</v>
          </cell>
          <cell r="E55" t="str">
            <v>CZ06RV2.epw</v>
          </cell>
          <cell r="F55">
            <v>6</v>
          </cell>
          <cell r="G55">
            <v>0</v>
          </cell>
          <cell r="H55">
            <v>1.024128E-3</v>
          </cell>
          <cell r="I55">
            <v>3.1343415039954678E-2</v>
          </cell>
          <cell r="J55">
            <v>0</v>
          </cell>
          <cell r="K55">
            <v>1.7775386063882341</v>
          </cell>
          <cell r="L55">
            <v>1.4609636167878515</v>
          </cell>
          <cell r="M55">
            <v>0.73</v>
          </cell>
          <cell r="N55">
            <v>0.44999999999999996</v>
          </cell>
          <cell r="O55">
            <v>0.8</v>
          </cell>
          <cell r="P55">
            <v>1.0229931518427793</v>
          </cell>
          <cell r="Q55">
            <v>1.3821757379999728</v>
          </cell>
          <cell r="R55">
            <v>4.3722632176514349</v>
          </cell>
          <cell r="S55">
            <v>0.61</v>
          </cell>
          <cell r="T55">
            <v>0.34</v>
          </cell>
          <cell r="U55">
            <v>0.68929999999999991</v>
          </cell>
          <cell r="V55">
            <v>0.38419999999999999</v>
          </cell>
          <cell r="W55">
            <v>0.64409999999999989</v>
          </cell>
          <cell r="X55">
            <v>9.9999999999999995E-7</v>
          </cell>
          <cell r="Y55">
            <v>0</v>
          </cell>
          <cell r="Z55">
            <v>0</v>
          </cell>
          <cell r="AA55">
            <v>9.6875193750387503</v>
          </cell>
          <cell r="AB55">
            <v>10.763910416709722</v>
          </cell>
          <cell r="AC55">
            <v>31468.723000000002</v>
          </cell>
          <cell r="AD55">
            <v>100000</v>
          </cell>
          <cell r="AE55">
            <v>100000</v>
          </cell>
          <cell r="AF55">
            <v>450</v>
          </cell>
          <cell r="AG55">
            <v>2</v>
          </cell>
          <cell r="AH55">
            <v>0.3</v>
          </cell>
          <cell r="AI55">
            <v>0.2</v>
          </cell>
          <cell r="AJ55">
            <v>3</v>
          </cell>
          <cell r="AK55">
            <v>3</v>
          </cell>
          <cell r="AL55">
            <v>0</v>
          </cell>
          <cell r="AM55" t="str">
            <v>CZ06PrimSchHvy.idf</v>
          </cell>
          <cell r="AN55" t="str">
            <v>CTZ06SiteDesign.idf</v>
          </cell>
          <cell r="AO55">
            <v>0</v>
          </cell>
          <cell r="AP55">
            <v>54</v>
          </cell>
          <cell r="AQ55" t="str">
            <v>PrimarySchool</v>
          </cell>
          <cell r="AR55">
            <v>0</v>
          </cell>
          <cell r="AS55" t="str">
            <v>Hvy</v>
          </cell>
          <cell r="AT55" t="str">
            <v>No</v>
          </cell>
          <cell r="AU55" t="str">
            <v>No</v>
          </cell>
          <cell r="AV55" t="str">
            <v>No</v>
          </cell>
          <cell r="AW55" t="str">
            <v>No</v>
          </cell>
          <cell r="AX55" t="str">
            <v>Yes</v>
          </cell>
          <cell r="AY55" t="str">
            <v>No</v>
          </cell>
          <cell r="AZ55" t="str">
            <v>No</v>
          </cell>
          <cell r="BA55" t="str">
            <v>No</v>
          </cell>
          <cell r="BB55" t="str">
            <v>No</v>
          </cell>
          <cell r="BC55" t="str">
            <v>No</v>
          </cell>
          <cell r="BD55" t="str">
            <v>No</v>
          </cell>
          <cell r="BE55" t="str">
            <v>No</v>
          </cell>
          <cell r="BF55" t="str">
            <v>No</v>
          </cell>
          <cell r="BG55" t="str">
            <v>No</v>
          </cell>
          <cell r="BH55" t="str">
            <v>No</v>
          </cell>
          <cell r="BI55" t="str">
            <v>No</v>
          </cell>
          <cell r="BJ55" t="str">
            <v>No</v>
          </cell>
          <cell r="BK55" t="str">
            <v>No</v>
          </cell>
          <cell r="BL55" t="str">
            <v>No</v>
          </cell>
          <cell r="BM55" t="str">
            <v>No</v>
          </cell>
          <cell r="BN55" t="str">
            <v>No</v>
          </cell>
          <cell r="BO55" t="str">
            <v>No</v>
          </cell>
          <cell r="BP55" t="str">
            <v>No</v>
          </cell>
        </row>
        <row r="56">
          <cell r="B56" t="str">
            <v>0055 CZ07 LargeOffice Base</v>
          </cell>
          <cell r="C56">
            <v>0</v>
          </cell>
          <cell r="D56" t="b">
            <v>1</v>
          </cell>
          <cell r="E56" t="str">
            <v>CZ07RV2.epw</v>
          </cell>
          <cell r="F56">
            <v>7</v>
          </cell>
          <cell r="G56">
            <v>0</v>
          </cell>
          <cell r="H56">
            <v>1.024128E-3</v>
          </cell>
          <cell r="I56">
            <v>0.14961845738037893</v>
          </cell>
          <cell r="J56">
            <v>0</v>
          </cell>
          <cell r="K56">
            <v>2.0579129996354562</v>
          </cell>
          <cell r="L56">
            <v>1.4609636167878515</v>
          </cell>
          <cell r="M56">
            <v>0.73</v>
          </cell>
          <cell r="N56">
            <v>0.44999999999999996</v>
          </cell>
          <cell r="O56">
            <v>0.8</v>
          </cell>
          <cell r="P56">
            <v>1.9250298745632004</v>
          </cell>
          <cell r="Q56">
            <v>1.5E-3</v>
          </cell>
          <cell r="R56">
            <v>4.3722632176514349</v>
          </cell>
          <cell r="S56">
            <v>0.61</v>
          </cell>
          <cell r="T56">
            <v>0.34</v>
          </cell>
          <cell r="U56">
            <v>0.68929999999999991</v>
          </cell>
          <cell r="V56">
            <v>0.38419999999999999</v>
          </cell>
          <cell r="W56">
            <v>0.64409999999999989</v>
          </cell>
          <cell r="X56">
            <v>9.9999999999999995E-7</v>
          </cell>
          <cell r="Y56">
            <v>0</v>
          </cell>
          <cell r="Z56">
            <v>0</v>
          </cell>
          <cell r="AA56">
            <v>9.6875193750387503</v>
          </cell>
          <cell r="AB56">
            <v>10.763910416709722</v>
          </cell>
          <cell r="AC56">
            <v>31468.723000000002</v>
          </cell>
          <cell r="AD56">
            <v>100000</v>
          </cell>
          <cell r="AE56">
            <v>100000</v>
          </cell>
          <cell r="AF56">
            <v>450</v>
          </cell>
          <cell r="AG56">
            <v>2</v>
          </cell>
          <cell r="AH56">
            <v>0.3</v>
          </cell>
          <cell r="AI56">
            <v>0.2</v>
          </cell>
          <cell r="AJ56">
            <v>3</v>
          </cell>
          <cell r="AK56">
            <v>3</v>
          </cell>
          <cell r="AL56">
            <v>0</v>
          </cell>
          <cell r="AM56" t="str">
            <v>CZ07LargeOffice.idf</v>
          </cell>
          <cell r="AN56" t="str">
            <v>CTZ07SiteDesign.idf</v>
          </cell>
          <cell r="AO56">
            <v>0</v>
          </cell>
          <cell r="AP56">
            <v>55</v>
          </cell>
          <cell r="AQ56" t="str">
            <v>LargeOffice</v>
          </cell>
          <cell r="AR56" t="str">
            <v>Base</v>
          </cell>
          <cell r="AS56">
            <v>0</v>
          </cell>
          <cell r="AT56" t="str">
            <v>No</v>
          </cell>
          <cell r="AU56" t="str">
            <v>No</v>
          </cell>
          <cell r="AV56" t="str">
            <v>No</v>
          </cell>
          <cell r="AW56" t="str">
            <v>No</v>
          </cell>
          <cell r="AX56" t="str">
            <v>No</v>
          </cell>
          <cell r="AY56" t="str">
            <v>No</v>
          </cell>
          <cell r="AZ56" t="str">
            <v>No</v>
          </cell>
          <cell r="BA56" t="str">
            <v>No</v>
          </cell>
          <cell r="BB56" t="str">
            <v>No</v>
          </cell>
          <cell r="BC56" t="str">
            <v>No</v>
          </cell>
          <cell r="BD56" t="str">
            <v>No</v>
          </cell>
          <cell r="BE56" t="str">
            <v>No</v>
          </cell>
          <cell r="BF56" t="str">
            <v>No</v>
          </cell>
          <cell r="BG56" t="str">
            <v>No</v>
          </cell>
          <cell r="BH56" t="str">
            <v>No</v>
          </cell>
          <cell r="BI56" t="str">
            <v>No</v>
          </cell>
          <cell r="BJ56" t="str">
            <v>No</v>
          </cell>
          <cell r="BK56" t="str">
            <v>No</v>
          </cell>
          <cell r="BL56" t="str">
            <v>No</v>
          </cell>
          <cell r="BM56" t="str">
            <v>No</v>
          </cell>
          <cell r="BN56" t="str">
            <v>No</v>
          </cell>
          <cell r="BO56" t="str">
            <v>No</v>
          </cell>
          <cell r="BP56" t="str">
            <v>No</v>
          </cell>
        </row>
        <row r="57">
          <cell r="B57" t="str">
            <v>0056 CZ07 LargeOffice WWR20</v>
          </cell>
          <cell r="C57" t="str">
            <v>0055 CZ07 LargeOffice Base</v>
          </cell>
          <cell r="D57" t="b">
            <v>1</v>
          </cell>
          <cell r="E57" t="str">
            <v>CZ07RV2.epw</v>
          </cell>
          <cell r="F57">
            <v>7</v>
          </cell>
          <cell r="G57">
            <v>0</v>
          </cell>
          <cell r="H57">
            <v>1.024128E-3</v>
          </cell>
          <cell r="I57">
            <v>0.14961845738037893</v>
          </cell>
          <cell r="J57">
            <v>0</v>
          </cell>
          <cell r="K57">
            <v>2.0579129996354562</v>
          </cell>
          <cell r="L57">
            <v>1.4609636167878515</v>
          </cell>
          <cell r="M57">
            <v>0.73</v>
          </cell>
          <cell r="N57">
            <v>0.44999999999999996</v>
          </cell>
          <cell r="O57">
            <v>0.8</v>
          </cell>
          <cell r="P57">
            <v>1.9250298745632004</v>
          </cell>
          <cell r="Q57">
            <v>1.5E-3</v>
          </cell>
          <cell r="R57">
            <v>4.3722632176514349</v>
          </cell>
          <cell r="S57">
            <v>0.61</v>
          </cell>
          <cell r="T57">
            <v>0.34</v>
          </cell>
          <cell r="U57">
            <v>0.68929999999999991</v>
          </cell>
          <cell r="V57">
            <v>0.38419999999999999</v>
          </cell>
          <cell r="W57">
            <v>0.64409999999999989</v>
          </cell>
          <cell r="X57">
            <v>9.9999999999999995E-7</v>
          </cell>
          <cell r="Y57">
            <v>0</v>
          </cell>
          <cell r="Z57">
            <v>0</v>
          </cell>
          <cell r="AA57">
            <v>9.6875193750387503</v>
          </cell>
          <cell r="AB57">
            <v>10.763910416709722</v>
          </cell>
          <cell r="AC57">
            <v>31468.723000000002</v>
          </cell>
          <cell r="AD57">
            <v>100000</v>
          </cell>
          <cell r="AE57">
            <v>100000</v>
          </cell>
          <cell r="AF57">
            <v>450</v>
          </cell>
          <cell r="AG57">
            <v>2</v>
          </cell>
          <cell r="AH57">
            <v>0.3</v>
          </cell>
          <cell r="AI57">
            <v>0.2</v>
          </cell>
          <cell r="AJ57">
            <v>3</v>
          </cell>
          <cell r="AK57">
            <v>3</v>
          </cell>
          <cell r="AL57">
            <v>0</v>
          </cell>
          <cell r="AM57" t="str">
            <v>CZ07LargeOfficeWWR20.idf</v>
          </cell>
          <cell r="AN57" t="str">
            <v>CTZ07SiteDesign.idf</v>
          </cell>
          <cell r="AO57">
            <v>0</v>
          </cell>
          <cell r="AP57">
            <v>56</v>
          </cell>
          <cell r="AQ57" t="str">
            <v>LargeOffice</v>
          </cell>
          <cell r="AR57" t="str">
            <v>WWR</v>
          </cell>
          <cell r="AS57">
            <v>20</v>
          </cell>
          <cell r="AT57" t="str">
            <v>No</v>
          </cell>
          <cell r="AU57" t="str">
            <v>No</v>
          </cell>
          <cell r="AV57" t="str">
            <v>No</v>
          </cell>
          <cell r="AW57" t="str">
            <v>No</v>
          </cell>
          <cell r="AX57" t="str">
            <v>No</v>
          </cell>
          <cell r="AY57" t="str">
            <v>No</v>
          </cell>
          <cell r="AZ57" t="str">
            <v>No</v>
          </cell>
          <cell r="BA57" t="str">
            <v>No</v>
          </cell>
          <cell r="BB57" t="str">
            <v>No</v>
          </cell>
          <cell r="BC57" t="str">
            <v>No</v>
          </cell>
          <cell r="BD57" t="str">
            <v>No</v>
          </cell>
          <cell r="BE57" t="str">
            <v>No</v>
          </cell>
          <cell r="BF57" t="str">
            <v>No</v>
          </cell>
          <cell r="BG57" t="str">
            <v>No</v>
          </cell>
          <cell r="BH57" t="str">
            <v>No</v>
          </cell>
          <cell r="BI57" t="str">
            <v>No</v>
          </cell>
          <cell r="BJ57" t="str">
            <v>No</v>
          </cell>
          <cell r="BK57" t="str">
            <v>No</v>
          </cell>
          <cell r="BL57" t="str">
            <v>No</v>
          </cell>
          <cell r="BM57" t="str">
            <v>No</v>
          </cell>
          <cell r="BN57" t="str">
            <v>No</v>
          </cell>
          <cell r="BO57" t="str">
            <v>No</v>
          </cell>
          <cell r="BP57" t="str">
            <v>No</v>
          </cell>
        </row>
        <row r="58">
          <cell r="B58" t="str">
            <v>0057 CZ07 LargeOffice WWR60</v>
          </cell>
          <cell r="C58" t="str">
            <v>0055 CZ07 LargeOffice Base</v>
          </cell>
          <cell r="D58" t="b">
            <v>1</v>
          </cell>
          <cell r="E58" t="str">
            <v>CZ07RV2.epw</v>
          </cell>
          <cell r="F58">
            <v>7</v>
          </cell>
          <cell r="G58">
            <v>0</v>
          </cell>
          <cell r="H58">
            <v>1.024128E-3</v>
          </cell>
          <cell r="I58">
            <v>0.14961845738037893</v>
          </cell>
          <cell r="J58">
            <v>0</v>
          </cell>
          <cell r="K58">
            <v>2.0579129996354562</v>
          </cell>
          <cell r="L58">
            <v>1.4609636167878515</v>
          </cell>
          <cell r="M58">
            <v>0.73</v>
          </cell>
          <cell r="N58">
            <v>0.44999999999999996</v>
          </cell>
          <cell r="O58">
            <v>0.8</v>
          </cell>
          <cell r="P58">
            <v>1.9250298745632004</v>
          </cell>
          <cell r="Q58">
            <v>1.5E-3</v>
          </cell>
          <cell r="R58">
            <v>4.3722632176514349</v>
          </cell>
          <cell r="S58">
            <v>0.61</v>
          </cell>
          <cell r="T58">
            <v>0.34</v>
          </cell>
          <cell r="U58">
            <v>0.68929999999999991</v>
          </cell>
          <cell r="V58">
            <v>0.38419999999999999</v>
          </cell>
          <cell r="W58">
            <v>0.64409999999999989</v>
          </cell>
          <cell r="X58">
            <v>9.9999999999999995E-7</v>
          </cell>
          <cell r="Y58">
            <v>0</v>
          </cell>
          <cell r="Z58">
            <v>0</v>
          </cell>
          <cell r="AA58">
            <v>9.6875193750387503</v>
          </cell>
          <cell r="AB58">
            <v>10.763910416709722</v>
          </cell>
          <cell r="AC58">
            <v>31468.723000000002</v>
          </cell>
          <cell r="AD58">
            <v>100000</v>
          </cell>
          <cell r="AE58">
            <v>100000</v>
          </cell>
          <cell r="AF58">
            <v>450</v>
          </cell>
          <cell r="AG58">
            <v>2</v>
          </cell>
          <cell r="AH58">
            <v>0.3</v>
          </cell>
          <cell r="AI58">
            <v>0.2</v>
          </cell>
          <cell r="AJ58">
            <v>3</v>
          </cell>
          <cell r="AK58">
            <v>3</v>
          </cell>
          <cell r="AL58">
            <v>0</v>
          </cell>
          <cell r="AM58" t="str">
            <v>CZ07LargeOfficeWWR60.idf</v>
          </cell>
          <cell r="AN58" t="str">
            <v>CTZ07SiteDesign.idf</v>
          </cell>
          <cell r="AO58">
            <v>0</v>
          </cell>
          <cell r="AP58">
            <v>57</v>
          </cell>
          <cell r="AQ58" t="str">
            <v>LargeOffice</v>
          </cell>
          <cell r="AR58" t="str">
            <v>WWR</v>
          </cell>
          <cell r="AS58">
            <v>60</v>
          </cell>
          <cell r="AT58" t="str">
            <v>No</v>
          </cell>
          <cell r="AU58" t="str">
            <v>No</v>
          </cell>
          <cell r="AV58" t="str">
            <v>No</v>
          </cell>
          <cell r="AW58" t="str">
            <v>No</v>
          </cell>
          <cell r="AX58" t="str">
            <v>No</v>
          </cell>
          <cell r="AY58" t="str">
            <v>No</v>
          </cell>
          <cell r="AZ58" t="str">
            <v>No</v>
          </cell>
          <cell r="BA58" t="str">
            <v>No</v>
          </cell>
          <cell r="BB58" t="str">
            <v>No</v>
          </cell>
          <cell r="BC58" t="str">
            <v>No</v>
          </cell>
          <cell r="BD58" t="str">
            <v>No</v>
          </cell>
          <cell r="BE58" t="str">
            <v>No</v>
          </cell>
          <cell r="BF58" t="str">
            <v>No</v>
          </cell>
          <cell r="BG58" t="str">
            <v>No</v>
          </cell>
          <cell r="BH58" t="str">
            <v>No</v>
          </cell>
          <cell r="BI58" t="str">
            <v>No</v>
          </cell>
          <cell r="BJ58" t="str">
            <v>No</v>
          </cell>
          <cell r="BK58" t="str">
            <v>No</v>
          </cell>
          <cell r="BL58" t="str">
            <v>No</v>
          </cell>
          <cell r="BM58" t="str">
            <v>No</v>
          </cell>
          <cell r="BN58" t="str">
            <v>No</v>
          </cell>
          <cell r="BO58" t="str">
            <v>No</v>
          </cell>
          <cell r="BP58" t="str">
            <v>No</v>
          </cell>
        </row>
        <row r="59">
          <cell r="B59" t="str">
            <v>0058 CZ07 LargeOffice WWR60wSOverhg</v>
          </cell>
          <cell r="C59" t="str">
            <v>0055 CZ07 LargeOffice Base</v>
          </cell>
          <cell r="D59" t="b">
            <v>1</v>
          </cell>
          <cell r="E59" t="str">
            <v>CZ07RV2.epw</v>
          </cell>
          <cell r="F59">
            <v>7</v>
          </cell>
          <cell r="G59">
            <v>0</v>
          </cell>
          <cell r="H59">
            <v>1.024128E-3</v>
          </cell>
          <cell r="I59">
            <v>0.14961845738037893</v>
          </cell>
          <cell r="J59">
            <v>0</v>
          </cell>
          <cell r="K59">
            <v>2.0579129996354562</v>
          </cell>
          <cell r="L59">
            <v>1.4609636167878515</v>
          </cell>
          <cell r="M59">
            <v>0.73</v>
          </cell>
          <cell r="N59">
            <v>0.44999999999999996</v>
          </cell>
          <cell r="O59">
            <v>0.8</v>
          </cell>
          <cell r="P59">
            <v>1.9250298745632004</v>
          </cell>
          <cell r="Q59">
            <v>1.5E-3</v>
          </cell>
          <cell r="R59">
            <v>4.3722632176514349</v>
          </cell>
          <cell r="S59">
            <v>0.61</v>
          </cell>
          <cell r="T59">
            <v>0.34</v>
          </cell>
          <cell r="U59">
            <v>0.68929999999999991</v>
          </cell>
          <cell r="V59">
            <v>0.38419999999999999</v>
          </cell>
          <cell r="W59">
            <v>0.64409999999999989</v>
          </cell>
          <cell r="X59">
            <v>0.60960000000000003</v>
          </cell>
          <cell r="Y59">
            <v>0</v>
          </cell>
          <cell r="Z59">
            <v>0</v>
          </cell>
          <cell r="AA59">
            <v>9.6875193750387503</v>
          </cell>
          <cell r="AB59">
            <v>10.763910416709722</v>
          </cell>
          <cell r="AC59">
            <v>31468.723000000002</v>
          </cell>
          <cell r="AD59">
            <v>100000</v>
          </cell>
          <cell r="AE59">
            <v>100000</v>
          </cell>
          <cell r="AF59">
            <v>450</v>
          </cell>
          <cell r="AG59">
            <v>2</v>
          </cell>
          <cell r="AH59">
            <v>0.3</v>
          </cell>
          <cell r="AI59">
            <v>0.2</v>
          </cell>
          <cell r="AJ59">
            <v>3</v>
          </cell>
          <cell r="AK59">
            <v>3</v>
          </cell>
          <cell r="AL59">
            <v>0</v>
          </cell>
          <cell r="AM59" t="str">
            <v>CZ07LargeOfficeWWR60.idf</v>
          </cell>
          <cell r="AN59" t="str">
            <v>CTZ07SiteDesign.idf</v>
          </cell>
          <cell r="AO59">
            <v>0</v>
          </cell>
          <cell r="AP59">
            <v>58</v>
          </cell>
          <cell r="AQ59" t="str">
            <v>LargeOffice</v>
          </cell>
          <cell r="AR59" t="str">
            <v>WWR60</v>
          </cell>
          <cell r="AS59" t="str">
            <v>wSOverhg</v>
          </cell>
          <cell r="AT59" t="str">
            <v>No</v>
          </cell>
          <cell r="AU59" t="str">
            <v>No</v>
          </cell>
          <cell r="AV59" t="str">
            <v>No</v>
          </cell>
          <cell r="AW59" t="str">
            <v>No</v>
          </cell>
          <cell r="AX59" t="str">
            <v>No</v>
          </cell>
          <cell r="AY59" t="str">
            <v>No</v>
          </cell>
          <cell r="AZ59" t="str">
            <v>No</v>
          </cell>
          <cell r="BA59" t="str">
            <v>No</v>
          </cell>
          <cell r="BB59" t="str">
            <v>No</v>
          </cell>
          <cell r="BC59" t="str">
            <v>No</v>
          </cell>
          <cell r="BD59" t="str">
            <v>No</v>
          </cell>
          <cell r="BE59" t="str">
            <v>No</v>
          </cell>
          <cell r="BF59" t="str">
            <v>No</v>
          </cell>
          <cell r="BG59" t="str">
            <v>No</v>
          </cell>
          <cell r="BH59" t="str">
            <v>No</v>
          </cell>
          <cell r="BI59" t="str">
            <v>No</v>
          </cell>
          <cell r="BJ59" t="str">
            <v>No</v>
          </cell>
          <cell r="BK59" t="str">
            <v>No</v>
          </cell>
          <cell r="BL59" t="str">
            <v>No</v>
          </cell>
          <cell r="BM59" t="str">
            <v>No</v>
          </cell>
          <cell r="BN59" t="str">
            <v>No</v>
          </cell>
          <cell r="BO59" t="str">
            <v>No</v>
          </cell>
          <cell r="BP59" t="str">
            <v>No</v>
          </cell>
        </row>
        <row r="60">
          <cell r="B60" t="str">
            <v>0059 CZ07 LargeOffice BaseContDim</v>
          </cell>
          <cell r="C60" t="str">
            <v>0055 CZ07 LargeOffice Base</v>
          </cell>
          <cell r="D60" t="b">
            <v>1</v>
          </cell>
          <cell r="E60" t="str">
            <v>CZ07RV2.epw</v>
          </cell>
          <cell r="F60">
            <v>7</v>
          </cell>
          <cell r="G60">
            <v>0</v>
          </cell>
          <cell r="H60">
            <v>1.024128E-3</v>
          </cell>
          <cell r="I60">
            <v>0.14961845738037893</v>
          </cell>
          <cell r="J60">
            <v>0</v>
          </cell>
          <cell r="K60">
            <v>2.0579129996354562</v>
          </cell>
          <cell r="L60">
            <v>1.4609636167878515</v>
          </cell>
          <cell r="M60">
            <v>0.73</v>
          </cell>
          <cell r="N60">
            <v>0.44999999999999996</v>
          </cell>
          <cell r="O60">
            <v>0.8</v>
          </cell>
          <cell r="P60">
            <v>1.9250298745632004</v>
          </cell>
          <cell r="Q60">
            <v>1.5E-3</v>
          </cell>
          <cell r="R60">
            <v>4.3722632176514349</v>
          </cell>
          <cell r="S60">
            <v>0.61</v>
          </cell>
          <cell r="T60">
            <v>0.34</v>
          </cell>
          <cell r="U60">
            <v>0.68929999999999991</v>
          </cell>
          <cell r="V60">
            <v>0.38419999999999999</v>
          </cell>
          <cell r="W60">
            <v>0.64409999999999989</v>
          </cell>
          <cell r="X60">
            <v>9.9999999999999995E-7</v>
          </cell>
          <cell r="Y60">
            <v>0</v>
          </cell>
          <cell r="Z60">
            <v>0</v>
          </cell>
          <cell r="AA60">
            <v>9.6875193750387503</v>
          </cell>
          <cell r="AB60">
            <v>10.763910416709722</v>
          </cell>
          <cell r="AC60">
            <v>31468.723000000002</v>
          </cell>
          <cell r="AD60">
            <v>450</v>
          </cell>
          <cell r="AE60">
            <v>450</v>
          </cell>
          <cell r="AF60">
            <v>450</v>
          </cell>
          <cell r="AG60">
            <v>1</v>
          </cell>
          <cell r="AH60">
            <v>0.3</v>
          </cell>
          <cell r="AI60">
            <v>0.2</v>
          </cell>
          <cell r="AJ60">
            <v>3</v>
          </cell>
          <cell r="AK60">
            <v>3</v>
          </cell>
          <cell r="AL60">
            <v>0</v>
          </cell>
          <cell r="AM60" t="str">
            <v>CZ07LargeOffice.idf</v>
          </cell>
          <cell r="AN60" t="str">
            <v>CTZ07SiteDesign.idf</v>
          </cell>
          <cell r="AO60">
            <v>0</v>
          </cell>
          <cell r="AP60">
            <v>59</v>
          </cell>
          <cell r="AQ60" t="str">
            <v>LargeOffice</v>
          </cell>
          <cell r="AR60" t="str">
            <v>Base</v>
          </cell>
          <cell r="AS60" t="str">
            <v>ContDim</v>
          </cell>
          <cell r="AT60" t="str">
            <v>No</v>
          </cell>
          <cell r="AU60" t="str">
            <v>No</v>
          </cell>
          <cell r="AV60" t="str">
            <v>No</v>
          </cell>
          <cell r="AW60" t="str">
            <v>No</v>
          </cell>
          <cell r="AX60" t="str">
            <v>No</v>
          </cell>
          <cell r="AY60" t="str">
            <v>No</v>
          </cell>
          <cell r="AZ60" t="str">
            <v>No</v>
          </cell>
          <cell r="BA60" t="str">
            <v>No</v>
          </cell>
          <cell r="BB60" t="str">
            <v>No</v>
          </cell>
          <cell r="BC60" t="str">
            <v>No</v>
          </cell>
          <cell r="BD60" t="str">
            <v>Yes</v>
          </cell>
          <cell r="BE60" t="str">
            <v>No</v>
          </cell>
          <cell r="BF60" t="str">
            <v>No</v>
          </cell>
          <cell r="BG60" t="str">
            <v>No</v>
          </cell>
          <cell r="BH60" t="str">
            <v>No</v>
          </cell>
          <cell r="BI60" t="str">
            <v>No</v>
          </cell>
          <cell r="BJ60" t="str">
            <v>No</v>
          </cell>
          <cell r="BK60" t="str">
            <v>No</v>
          </cell>
          <cell r="BL60" t="str">
            <v>No</v>
          </cell>
          <cell r="BM60" t="str">
            <v>No</v>
          </cell>
          <cell r="BN60" t="str">
            <v>No</v>
          </cell>
          <cell r="BO60" t="str">
            <v>No</v>
          </cell>
          <cell r="BP60" t="str">
            <v>No</v>
          </cell>
        </row>
        <row r="61">
          <cell r="B61" t="str">
            <v>0060 CZ07 LargeOffice BaseContDimVT+20</v>
          </cell>
          <cell r="C61" t="str">
            <v>0055 CZ07 LargeOffice Base</v>
          </cell>
          <cell r="D61" t="b">
            <v>1</v>
          </cell>
          <cell r="E61" t="str">
            <v>CZ07RV2.epw</v>
          </cell>
          <cell r="F61">
            <v>7</v>
          </cell>
          <cell r="G61">
            <v>0</v>
          </cell>
          <cell r="H61">
            <v>1.024128E-3</v>
          </cell>
          <cell r="I61">
            <v>0.14961845738037893</v>
          </cell>
          <cell r="J61">
            <v>0</v>
          </cell>
          <cell r="K61">
            <v>2.0579129996354562</v>
          </cell>
          <cell r="L61">
            <v>1.4609636167878515</v>
          </cell>
          <cell r="M61">
            <v>0.73</v>
          </cell>
          <cell r="N61">
            <v>0.44999999999999996</v>
          </cell>
          <cell r="O61">
            <v>0.8</v>
          </cell>
          <cell r="P61">
            <v>1.9250298745632004</v>
          </cell>
          <cell r="Q61">
            <v>1.5E-3</v>
          </cell>
          <cell r="R61">
            <v>4.3722632176514349</v>
          </cell>
          <cell r="S61">
            <v>0.61</v>
          </cell>
          <cell r="T61">
            <v>0.34</v>
          </cell>
          <cell r="U61">
            <v>0.8271599999999999</v>
          </cell>
          <cell r="V61">
            <v>0.46103999999999995</v>
          </cell>
          <cell r="W61">
            <v>0.64409999999999989</v>
          </cell>
          <cell r="X61">
            <v>9.9999999999999995E-7</v>
          </cell>
          <cell r="Y61">
            <v>0</v>
          </cell>
          <cell r="Z61">
            <v>0</v>
          </cell>
          <cell r="AA61">
            <v>9.6875193750387503</v>
          </cell>
          <cell r="AB61">
            <v>10.763910416709722</v>
          </cell>
          <cell r="AC61">
            <v>31468.723000000002</v>
          </cell>
          <cell r="AD61">
            <v>450</v>
          </cell>
          <cell r="AE61">
            <v>450</v>
          </cell>
          <cell r="AF61">
            <v>450</v>
          </cell>
          <cell r="AG61">
            <v>1</v>
          </cell>
          <cell r="AH61">
            <v>0.3</v>
          </cell>
          <cell r="AI61">
            <v>0.2</v>
          </cell>
          <cell r="AJ61">
            <v>3</v>
          </cell>
          <cell r="AK61">
            <v>3</v>
          </cell>
          <cell r="AL61">
            <v>0</v>
          </cell>
          <cell r="AM61" t="str">
            <v>CZ07LargeOffice.idf</v>
          </cell>
          <cell r="AN61" t="str">
            <v>CTZ07SiteDesign.idf</v>
          </cell>
          <cell r="AO61">
            <v>0</v>
          </cell>
          <cell r="AP61">
            <v>60</v>
          </cell>
          <cell r="AQ61" t="str">
            <v>LargeOffice</v>
          </cell>
          <cell r="AR61" t="str">
            <v>Base</v>
          </cell>
          <cell r="AS61" t="str">
            <v>ContDimVT+20</v>
          </cell>
          <cell r="AT61" t="str">
            <v>No</v>
          </cell>
          <cell r="AU61" t="str">
            <v>No</v>
          </cell>
          <cell r="AV61" t="str">
            <v>No</v>
          </cell>
          <cell r="AW61" t="str">
            <v>No</v>
          </cell>
          <cell r="AX61" t="str">
            <v>No</v>
          </cell>
          <cell r="AY61" t="str">
            <v>No</v>
          </cell>
          <cell r="AZ61" t="str">
            <v>No</v>
          </cell>
          <cell r="BA61" t="str">
            <v>No</v>
          </cell>
          <cell r="BB61" t="str">
            <v>Yes</v>
          </cell>
          <cell r="BC61" t="str">
            <v>No</v>
          </cell>
          <cell r="BD61" t="str">
            <v>Yes</v>
          </cell>
          <cell r="BE61" t="str">
            <v>No</v>
          </cell>
          <cell r="BF61" t="str">
            <v>No</v>
          </cell>
          <cell r="BG61" t="str">
            <v>No</v>
          </cell>
          <cell r="BH61" t="str">
            <v>No</v>
          </cell>
          <cell r="BI61" t="str">
            <v>No</v>
          </cell>
          <cell r="BJ61" t="str">
            <v>No</v>
          </cell>
          <cell r="BK61" t="str">
            <v>No</v>
          </cell>
          <cell r="BL61" t="str">
            <v>No</v>
          </cell>
          <cell r="BM61" t="str">
            <v>No</v>
          </cell>
          <cell r="BN61" t="str">
            <v>No</v>
          </cell>
          <cell r="BO61" t="str">
            <v>No</v>
          </cell>
          <cell r="BP61" t="str">
            <v>No</v>
          </cell>
        </row>
        <row r="62">
          <cell r="B62" t="str">
            <v>0061 CZ07 LargeOffice BaseStDim</v>
          </cell>
          <cell r="C62" t="str">
            <v>0055 CZ07 LargeOffice Base</v>
          </cell>
          <cell r="D62" t="b">
            <v>1</v>
          </cell>
          <cell r="E62" t="str">
            <v>CZ07RV2.epw</v>
          </cell>
          <cell r="F62">
            <v>7</v>
          </cell>
          <cell r="G62">
            <v>0</v>
          </cell>
          <cell r="H62">
            <v>1.024128E-3</v>
          </cell>
          <cell r="I62">
            <v>0.14961845738037893</v>
          </cell>
          <cell r="J62">
            <v>0</v>
          </cell>
          <cell r="K62">
            <v>2.0579129996354562</v>
          </cell>
          <cell r="L62">
            <v>1.4609636167878515</v>
          </cell>
          <cell r="M62">
            <v>0.73</v>
          </cell>
          <cell r="N62">
            <v>0.44999999999999996</v>
          </cell>
          <cell r="O62">
            <v>0.8</v>
          </cell>
          <cell r="P62">
            <v>1.9250298745632004</v>
          </cell>
          <cell r="Q62">
            <v>1.5E-3</v>
          </cell>
          <cell r="R62">
            <v>4.3722632176514349</v>
          </cell>
          <cell r="S62">
            <v>0.61</v>
          </cell>
          <cell r="T62">
            <v>0.34</v>
          </cell>
          <cell r="U62">
            <v>0.68929999999999991</v>
          </cell>
          <cell r="V62">
            <v>0.38419999999999999</v>
          </cell>
          <cell r="W62">
            <v>0.64409999999999989</v>
          </cell>
          <cell r="X62">
            <v>9.9999999999999995E-7</v>
          </cell>
          <cell r="Y62">
            <v>0</v>
          </cell>
          <cell r="Z62">
            <v>0</v>
          </cell>
          <cell r="AA62">
            <v>9.6875193750387503</v>
          </cell>
          <cell r="AB62">
            <v>10.763910416709722</v>
          </cell>
          <cell r="AC62">
            <v>31468.723000000002</v>
          </cell>
          <cell r="AD62">
            <v>450</v>
          </cell>
          <cell r="AE62">
            <v>450</v>
          </cell>
          <cell r="AF62">
            <v>450</v>
          </cell>
          <cell r="AG62">
            <v>2</v>
          </cell>
          <cell r="AH62">
            <v>0.3</v>
          </cell>
          <cell r="AI62">
            <v>0.2</v>
          </cell>
          <cell r="AJ62">
            <v>3</v>
          </cell>
          <cell r="AK62">
            <v>3</v>
          </cell>
          <cell r="AL62">
            <v>0</v>
          </cell>
          <cell r="AM62" t="str">
            <v>CZ07LargeOffice.idf</v>
          </cell>
          <cell r="AN62" t="str">
            <v>CTZ07SiteDesign.idf</v>
          </cell>
          <cell r="AO62">
            <v>0</v>
          </cell>
          <cell r="AP62">
            <v>61</v>
          </cell>
          <cell r="AQ62" t="str">
            <v>LargeOffice</v>
          </cell>
          <cell r="AR62" t="str">
            <v>Base</v>
          </cell>
          <cell r="AS62" t="str">
            <v>StDim</v>
          </cell>
          <cell r="AT62" t="str">
            <v>No</v>
          </cell>
          <cell r="AU62" t="str">
            <v>No</v>
          </cell>
          <cell r="AV62" t="str">
            <v>No</v>
          </cell>
          <cell r="AW62" t="str">
            <v>No</v>
          </cell>
          <cell r="AX62" t="str">
            <v>No</v>
          </cell>
          <cell r="AY62" t="str">
            <v>No</v>
          </cell>
          <cell r="AZ62" t="str">
            <v>No</v>
          </cell>
          <cell r="BA62" t="str">
            <v>No</v>
          </cell>
          <cell r="BB62" t="str">
            <v>No</v>
          </cell>
          <cell r="BC62" t="str">
            <v>No</v>
          </cell>
          <cell r="BD62" t="str">
            <v>Yes</v>
          </cell>
          <cell r="BE62" t="str">
            <v>No</v>
          </cell>
          <cell r="BF62" t="str">
            <v>No</v>
          </cell>
          <cell r="BG62" t="str">
            <v>No</v>
          </cell>
          <cell r="BH62" t="str">
            <v>No</v>
          </cell>
          <cell r="BI62" t="str">
            <v>No</v>
          </cell>
          <cell r="BJ62" t="str">
            <v>No</v>
          </cell>
          <cell r="BK62" t="str">
            <v>No</v>
          </cell>
          <cell r="BL62" t="str">
            <v>No</v>
          </cell>
          <cell r="BM62" t="str">
            <v>No</v>
          </cell>
          <cell r="BN62" t="str">
            <v>No</v>
          </cell>
          <cell r="BO62" t="str">
            <v>No</v>
          </cell>
          <cell r="BP62" t="str">
            <v>No</v>
          </cell>
        </row>
        <row r="63">
          <cell r="B63" t="str">
            <v>0062 CZ07 LargeOffice BaseStDimVT+20</v>
          </cell>
          <cell r="C63" t="str">
            <v>0055 CZ07 LargeOffice Base</v>
          </cell>
          <cell r="D63" t="b">
            <v>1</v>
          </cell>
          <cell r="E63" t="str">
            <v>CZ07RV2.epw</v>
          </cell>
          <cell r="F63">
            <v>7</v>
          </cell>
          <cell r="G63">
            <v>0</v>
          </cell>
          <cell r="H63">
            <v>1.024128E-3</v>
          </cell>
          <cell r="I63">
            <v>0.14961845738037893</v>
          </cell>
          <cell r="J63">
            <v>0</v>
          </cell>
          <cell r="K63">
            <v>2.0579129996354562</v>
          </cell>
          <cell r="L63">
            <v>1.4609636167878515</v>
          </cell>
          <cell r="M63">
            <v>0.73</v>
          </cell>
          <cell r="N63">
            <v>0.44999999999999996</v>
          </cell>
          <cell r="O63">
            <v>0.8</v>
          </cell>
          <cell r="P63">
            <v>1.9250298745632004</v>
          </cell>
          <cell r="Q63">
            <v>1.5E-3</v>
          </cell>
          <cell r="R63">
            <v>4.3722632176514349</v>
          </cell>
          <cell r="S63">
            <v>0.61</v>
          </cell>
          <cell r="T63">
            <v>0.34</v>
          </cell>
          <cell r="U63">
            <v>0.8271599999999999</v>
          </cell>
          <cell r="V63">
            <v>0.46103999999999995</v>
          </cell>
          <cell r="W63">
            <v>0.64409999999999989</v>
          </cell>
          <cell r="X63">
            <v>9.9999999999999995E-7</v>
          </cell>
          <cell r="Y63">
            <v>0</v>
          </cell>
          <cell r="Z63">
            <v>0</v>
          </cell>
          <cell r="AA63">
            <v>9.6875193750387503</v>
          </cell>
          <cell r="AB63">
            <v>10.763910416709722</v>
          </cell>
          <cell r="AC63">
            <v>31468.723000000002</v>
          </cell>
          <cell r="AD63">
            <v>450</v>
          </cell>
          <cell r="AE63">
            <v>450</v>
          </cell>
          <cell r="AF63">
            <v>450</v>
          </cell>
          <cell r="AG63">
            <v>2</v>
          </cell>
          <cell r="AH63">
            <v>0.3</v>
          </cell>
          <cell r="AI63">
            <v>0.2</v>
          </cell>
          <cell r="AJ63">
            <v>3</v>
          </cell>
          <cell r="AK63">
            <v>3</v>
          </cell>
          <cell r="AL63">
            <v>0</v>
          </cell>
          <cell r="AM63" t="str">
            <v>CZ07LargeOffice.idf</v>
          </cell>
          <cell r="AN63" t="str">
            <v>CTZ07SiteDesign.idf</v>
          </cell>
          <cell r="AO63">
            <v>0</v>
          </cell>
          <cell r="AP63">
            <v>62</v>
          </cell>
          <cell r="AQ63" t="str">
            <v>LargeOffice</v>
          </cell>
          <cell r="AR63" t="str">
            <v>Base</v>
          </cell>
          <cell r="AS63" t="str">
            <v>StDimVT+20</v>
          </cell>
          <cell r="AT63" t="str">
            <v>No</v>
          </cell>
          <cell r="AU63" t="str">
            <v>No</v>
          </cell>
          <cell r="AV63" t="str">
            <v>No</v>
          </cell>
          <cell r="AW63" t="str">
            <v>No</v>
          </cell>
          <cell r="AX63" t="str">
            <v>No</v>
          </cell>
          <cell r="AY63" t="str">
            <v>No</v>
          </cell>
          <cell r="AZ63" t="str">
            <v>No</v>
          </cell>
          <cell r="BA63" t="str">
            <v>No</v>
          </cell>
          <cell r="BB63" t="str">
            <v>Yes</v>
          </cell>
          <cell r="BC63" t="str">
            <v>No</v>
          </cell>
          <cell r="BD63" t="str">
            <v>Yes</v>
          </cell>
          <cell r="BE63" t="str">
            <v>No</v>
          </cell>
          <cell r="BF63" t="str">
            <v>No</v>
          </cell>
          <cell r="BG63" t="str">
            <v>No</v>
          </cell>
          <cell r="BH63" t="str">
            <v>No</v>
          </cell>
          <cell r="BI63" t="str">
            <v>No</v>
          </cell>
          <cell r="BJ63" t="str">
            <v>No</v>
          </cell>
          <cell r="BK63" t="str">
            <v>No</v>
          </cell>
          <cell r="BL63" t="str">
            <v>No</v>
          </cell>
          <cell r="BM63" t="str">
            <v>No</v>
          </cell>
          <cell r="BN63" t="str">
            <v>No</v>
          </cell>
          <cell r="BO63" t="str">
            <v>No</v>
          </cell>
          <cell r="BP63" t="str">
            <v>No</v>
          </cell>
        </row>
        <row r="64">
          <cell r="B64" t="str">
            <v>0063 CZ07 LargeOffice WWR20ContDim</v>
          </cell>
          <cell r="C64" t="str">
            <v>0055 CZ07 LargeOffice Base</v>
          </cell>
          <cell r="D64" t="b">
            <v>1</v>
          </cell>
          <cell r="E64" t="str">
            <v>CZ07RV2.epw</v>
          </cell>
          <cell r="F64">
            <v>7</v>
          </cell>
          <cell r="G64">
            <v>0</v>
          </cell>
          <cell r="H64">
            <v>1.024128E-3</v>
          </cell>
          <cell r="I64">
            <v>0.14961845738037893</v>
          </cell>
          <cell r="J64">
            <v>0</v>
          </cell>
          <cell r="K64">
            <v>2.0579129996354562</v>
          </cell>
          <cell r="L64">
            <v>1.4609636167878515</v>
          </cell>
          <cell r="M64">
            <v>0.73</v>
          </cell>
          <cell r="N64">
            <v>0.44999999999999996</v>
          </cell>
          <cell r="O64">
            <v>0.8</v>
          </cell>
          <cell r="P64">
            <v>1.9250298745632004</v>
          </cell>
          <cell r="Q64">
            <v>1.5E-3</v>
          </cell>
          <cell r="R64">
            <v>4.3722632176514349</v>
          </cell>
          <cell r="S64">
            <v>0.61</v>
          </cell>
          <cell r="T64">
            <v>0.34</v>
          </cell>
          <cell r="U64">
            <v>0.68929999999999991</v>
          </cell>
          <cell r="V64">
            <v>0.38419999999999999</v>
          </cell>
          <cell r="W64">
            <v>0.64409999999999989</v>
          </cell>
          <cell r="X64">
            <v>9.9999999999999995E-7</v>
          </cell>
          <cell r="Y64">
            <v>0</v>
          </cell>
          <cell r="Z64">
            <v>0</v>
          </cell>
          <cell r="AA64">
            <v>9.6875193750387503</v>
          </cell>
          <cell r="AB64">
            <v>10.763910416709722</v>
          </cell>
          <cell r="AC64">
            <v>31468.723000000002</v>
          </cell>
          <cell r="AD64">
            <v>450</v>
          </cell>
          <cell r="AE64">
            <v>450</v>
          </cell>
          <cell r="AF64">
            <v>450</v>
          </cell>
          <cell r="AG64">
            <v>1</v>
          </cell>
          <cell r="AH64">
            <v>0.3</v>
          </cell>
          <cell r="AI64">
            <v>0.2</v>
          </cell>
          <cell r="AJ64">
            <v>3</v>
          </cell>
          <cell r="AK64">
            <v>3</v>
          </cell>
          <cell r="AL64">
            <v>0</v>
          </cell>
          <cell r="AM64" t="str">
            <v>CZ07LargeOfficeWWR20.idf</v>
          </cell>
          <cell r="AN64" t="str">
            <v>CTZ07SiteDesign.idf</v>
          </cell>
          <cell r="AO64">
            <v>0</v>
          </cell>
          <cell r="AP64">
            <v>63</v>
          </cell>
          <cell r="AQ64" t="str">
            <v>LargeOffice</v>
          </cell>
          <cell r="AR64" t="str">
            <v>WWR20</v>
          </cell>
          <cell r="AS64" t="str">
            <v>ContDim</v>
          </cell>
          <cell r="AT64" t="str">
            <v>No</v>
          </cell>
          <cell r="AU64" t="str">
            <v>No</v>
          </cell>
          <cell r="AV64" t="str">
            <v>No</v>
          </cell>
          <cell r="AW64" t="str">
            <v>No</v>
          </cell>
          <cell r="AX64" t="str">
            <v>No</v>
          </cell>
          <cell r="AY64" t="str">
            <v>No</v>
          </cell>
          <cell r="AZ64" t="str">
            <v>No</v>
          </cell>
          <cell r="BA64" t="str">
            <v>No</v>
          </cell>
          <cell r="BB64" t="str">
            <v>No</v>
          </cell>
          <cell r="BC64" t="str">
            <v>No</v>
          </cell>
          <cell r="BD64" t="str">
            <v>Yes</v>
          </cell>
          <cell r="BE64" t="str">
            <v>No</v>
          </cell>
          <cell r="BF64" t="str">
            <v>No</v>
          </cell>
          <cell r="BG64" t="str">
            <v>No</v>
          </cell>
          <cell r="BH64" t="str">
            <v>No</v>
          </cell>
          <cell r="BI64" t="str">
            <v>No</v>
          </cell>
          <cell r="BJ64" t="str">
            <v>No</v>
          </cell>
          <cell r="BK64" t="str">
            <v>No</v>
          </cell>
          <cell r="BL64" t="str">
            <v>No</v>
          </cell>
          <cell r="BM64" t="str">
            <v>No</v>
          </cell>
          <cell r="BN64" t="str">
            <v>No</v>
          </cell>
          <cell r="BO64" t="str">
            <v>No</v>
          </cell>
          <cell r="BP64" t="str">
            <v>No</v>
          </cell>
        </row>
        <row r="65">
          <cell r="B65" t="str">
            <v>0064 CZ07 LargeOffice WWR20ContDimVT+20</v>
          </cell>
          <cell r="C65" t="str">
            <v>0055 CZ07 LargeOffice Base</v>
          </cell>
          <cell r="D65" t="b">
            <v>1</v>
          </cell>
          <cell r="E65" t="str">
            <v>CZ07RV2.epw</v>
          </cell>
          <cell r="F65">
            <v>7</v>
          </cell>
          <cell r="G65">
            <v>0</v>
          </cell>
          <cell r="H65">
            <v>1.024128E-3</v>
          </cell>
          <cell r="I65">
            <v>0.14961845738037893</v>
          </cell>
          <cell r="J65">
            <v>0</v>
          </cell>
          <cell r="K65">
            <v>2.0579129996354562</v>
          </cell>
          <cell r="L65">
            <v>1.4609636167878515</v>
          </cell>
          <cell r="M65">
            <v>0.73</v>
          </cell>
          <cell r="N65">
            <v>0.44999999999999996</v>
          </cell>
          <cell r="O65">
            <v>0.8</v>
          </cell>
          <cell r="P65">
            <v>1.9250298745632004</v>
          </cell>
          <cell r="Q65">
            <v>1.5E-3</v>
          </cell>
          <cell r="R65">
            <v>4.3722632176514349</v>
          </cell>
          <cell r="S65">
            <v>0.61</v>
          </cell>
          <cell r="T65">
            <v>0.34</v>
          </cell>
          <cell r="U65">
            <v>0.8271599999999999</v>
          </cell>
          <cell r="V65">
            <v>0.46103999999999995</v>
          </cell>
          <cell r="W65">
            <v>0.64409999999999989</v>
          </cell>
          <cell r="X65">
            <v>9.9999999999999995E-7</v>
          </cell>
          <cell r="Y65">
            <v>0</v>
          </cell>
          <cell r="Z65">
            <v>0</v>
          </cell>
          <cell r="AA65">
            <v>9.6875193750387503</v>
          </cell>
          <cell r="AB65">
            <v>10.763910416709722</v>
          </cell>
          <cell r="AC65">
            <v>31468.723000000002</v>
          </cell>
          <cell r="AD65">
            <v>450</v>
          </cell>
          <cell r="AE65">
            <v>450</v>
          </cell>
          <cell r="AF65">
            <v>450</v>
          </cell>
          <cell r="AG65">
            <v>1</v>
          </cell>
          <cell r="AH65">
            <v>0.3</v>
          </cell>
          <cell r="AI65">
            <v>0.2</v>
          </cell>
          <cell r="AJ65">
            <v>3</v>
          </cell>
          <cell r="AK65">
            <v>3</v>
          </cell>
          <cell r="AL65">
            <v>0</v>
          </cell>
          <cell r="AM65" t="str">
            <v>CZ07LargeOfficeWWR20.idf</v>
          </cell>
          <cell r="AN65" t="str">
            <v>CTZ07SiteDesign.idf</v>
          </cell>
          <cell r="AO65">
            <v>0</v>
          </cell>
          <cell r="AP65">
            <v>64</v>
          </cell>
          <cell r="AQ65" t="str">
            <v>LargeOffice</v>
          </cell>
          <cell r="AR65" t="str">
            <v>WWR20</v>
          </cell>
          <cell r="AS65" t="str">
            <v>ContDimVT+20</v>
          </cell>
          <cell r="AT65" t="str">
            <v>No</v>
          </cell>
          <cell r="AU65" t="str">
            <v>No</v>
          </cell>
          <cell r="AV65" t="str">
            <v>No</v>
          </cell>
          <cell r="AW65" t="str">
            <v>No</v>
          </cell>
          <cell r="AX65" t="str">
            <v>No</v>
          </cell>
          <cell r="AY65" t="str">
            <v>No</v>
          </cell>
          <cell r="AZ65" t="str">
            <v>No</v>
          </cell>
          <cell r="BA65" t="str">
            <v>No</v>
          </cell>
          <cell r="BB65" t="str">
            <v>Yes</v>
          </cell>
          <cell r="BC65" t="str">
            <v>No</v>
          </cell>
          <cell r="BD65" t="str">
            <v>Yes</v>
          </cell>
          <cell r="BE65" t="str">
            <v>No</v>
          </cell>
          <cell r="BF65" t="str">
            <v>No</v>
          </cell>
          <cell r="BG65" t="str">
            <v>No</v>
          </cell>
          <cell r="BH65" t="str">
            <v>No</v>
          </cell>
          <cell r="BI65" t="str">
            <v>No</v>
          </cell>
          <cell r="BJ65" t="str">
            <v>No</v>
          </cell>
          <cell r="BK65" t="str">
            <v>No</v>
          </cell>
          <cell r="BL65" t="str">
            <v>No</v>
          </cell>
          <cell r="BM65" t="str">
            <v>No</v>
          </cell>
          <cell r="BN65" t="str">
            <v>No</v>
          </cell>
          <cell r="BO65" t="str">
            <v>No</v>
          </cell>
          <cell r="BP65" t="str">
            <v>No</v>
          </cell>
        </row>
        <row r="66">
          <cell r="B66" t="str">
            <v>0065 CZ07 LargeOffice WWR20StDim</v>
          </cell>
          <cell r="C66" t="str">
            <v>0055 CZ07 LargeOffice Base</v>
          </cell>
          <cell r="D66" t="b">
            <v>1</v>
          </cell>
          <cell r="E66" t="str">
            <v>CZ07RV2.epw</v>
          </cell>
          <cell r="F66">
            <v>7</v>
          </cell>
          <cell r="G66">
            <v>0</v>
          </cell>
          <cell r="H66">
            <v>1.024128E-3</v>
          </cell>
          <cell r="I66">
            <v>0.14961845738037893</v>
          </cell>
          <cell r="J66">
            <v>0</v>
          </cell>
          <cell r="K66">
            <v>2.0579129996354562</v>
          </cell>
          <cell r="L66">
            <v>1.4609636167878515</v>
          </cell>
          <cell r="M66">
            <v>0.73</v>
          </cell>
          <cell r="N66">
            <v>0.44999999999999996</v>
          </cell>
          <cell r="O66">
            <v>0.8</v>
          </cell>
          <cell r="P66">
            <v>1.9250298745632004</v>
          </cell>
          <cell r="Q66">
            <v>1.5E-3</v>
          </cell>
          <cell r="R66">
            <v>4.3722632176514349</v>
          </cell>
          <cell r="S66">
            <v>0.61</v>
          </cell>
          <cell r="T66">
            <v>0.34</v>
          </cell>
          <cell r="U66">
            <v>0.68929999999999991</v>
          </cell>
          <cell r="V66">
            <v>0.38419999999999999</v>
          </cell>
          <cell r="W66">
            <v>0.64409999999999989</v>
          </cell>
          <cell r="X66">
            <v>9.9999999999999995E-7</v>
          </cell>
          <cell r="Y66">
            <v>0</v>
          </cell>
          <cell r="Z66">
            <v>0</v>
          </cell>
          <cell r="AA66">
            <v>9.6875193750387503</v>
          </cell>
          <cell r="AB66">
            <v>10.763910416709722</v>
          </cell>
          <cell r="AC66">
            <v>31468.723000000002</v>
          </cell>
          <cell r="AD66">
            <v>450</v>
          </cell>
          <cell r="AE66">
            <v>450</v>
          </cell>
          <cell r="AF66">
            <v>450</v>
          </cell>
          <cell r="AG66">
            <v>2</v>
          </cell>
          <cell r="AH66">
            <v>0.3</v>
          </cell>
          <cell r="AI66">
            <v>0.2</v>
          </cell>
          <cell r="AJ66">
            <v>3</v>
          </cell>
          <cell r="AK66">
            <v>3</v>
          </cell>
          <cell r="AL66">
            <v>0</v>
          </cell>
          <cell r="AM66" t="str">
            <v>CZ07LargeOfficeWWR20.idf</v>
          </cell>
          <cell r="AN66" t="str">
            <v>CTZ07SiteDesign.idf</v>
          </cell>
          <cell r="AO66">
            <v>0</v>
          </cell>
          <cell r="AP66">
            <v>65</v>
          </cell>
          <cell r="AQ66" t="str">
            <v>LargeOffice</v>
          </cell>
          <cell r="AR66" t="str">
            <v>WWR20</v>
          </cell>
          <cell r="AS66" t="str">
            <v>StDim</v>
          </cell>
          <cell r="AT66" t="str">
            <v>No</v>
          </cell>
          <cell r="AU66" t="str">
            <v>No</v>
          </cell>
          <cell r="AV66" t="str">
            <v>No</v>
          </cell>
          <cell r="AW66" t="str">
            <v>No</v>
          </cell>
          <cell r="AX66" t="str">
            <v>No</v>
          </cell>
          <cell r="AY66" t="str">
            <v>No</v>
          </cell>
          <cell r="AZ66" t="str">
            <v>No</v>
          </cell>
          <cell r="BA66" t="str">
            <v>No</v>
          </cell>
          <cell r="BB66" t="str">
            <v>No</v>
          </cell>
          <cell r="BC66" t="str">
            <v>No</v>
          </cell>
          <cell r="BD66" t="str">
            <v>Yes</v>
          </cell>
          <cell r="BE66" t="str">
            <v>No</v>
          </cell>
          <cell r="BF66" t="str">
            <v>No</v>
          </cell>
          <cell r="BG66" t="str">
            <v>No</v>
          </cell>
          <cell r="BH66" t="str">
            <v>No</v>
          </cell>
          <cell r="BI66" t="str">
            <v>No</v>
          </cell>
          <cell r="BJ66" t="str">
            <v>No</v>
          </cell>
          <cell r="BK66" t="str">
            <v>No</v>
          </cell>
          <cell r="BL66" t="str">
            <v>No</v>
          </cell>
          <cell r="BM66" t="str">
            <v>No</v>
          </cell>
          <cell r="BN66" t="str">
            <v>No</v>
          </cell>
          <cell r="BO66" t="str">
            <v>No</v>
          </cell>
          <cell r="BP66" t="str">
            <v>No</v>
          </cell>
        </row>
        <row r="67">
          <cell r="B67" t="str">
            <v>0066 CZ07 LargeOffice WWR20StDimVT+20</v>
          </cell>
          <cell r="C67" t="str">
            <v>0055 CZ07 LargeOffice Base</v>
          </cell>
          <cell r="D67" t="b">
            <v>1</v>
          </cell>
          <cell r="E67" t="str">
            <v>CZ07RV2.epw</v>
          </cell>
          <cell r="F67">
            <v>7</v>
          </cell>
          <cell r="G67">
            <v>0</v>
          </cell>
          <cell r="H67">
            <v>1.024128E-3</v>
          </cell>
          <cell r="I67">
            <v>0.14961845738037893</v>
          </cell>
          <cell r="J67">
            <v>0</v>
          </cell>
          <cell r="K67">
            <v>2.0579129996354562</v>
          </cell>
          <cell r="L67">
            <v>1.4609636167878515</v>
          </cell>
          <cell r="M67">
            <v>0.73</v>
          </cell>
          <cell r="N67">
            <v>0.44999999999999996</v>
          </cell>
          <cell r="O67">
            <v>0.8</v>
          </cell>
          <cell r="P67">
            <v>1.9250298745632004</v>
          </cell>
          <cell r="Q67">
            <v>1.5E-3</v>
          </cell>
          <cell r="R67">
            <v>4.3722632176514349</v>
          </cell>
          <cell r="S67">
            <v>0.61</v>
          </cell>
          <cell r="T67">
            <v>0.34</v>
          </cell>
          <cell r="U67">
            <v>0.8271599999999999</v>
          </cell>
          <cell r="V67">
            <v>0.46103999999999995</v>
          </cell>
          <cell r="W67">
            <v>0.64409999999999989</v>
          </cell>
          <cell r="X67">
            <v>9.9999999999999995E-7</v>
          </cell>
          <cell r="Y67">
            <v>0</v>
          </cell>
          <cell r="Z67">
            <v>0</v>
          </cell>
          <cell r="AA67">
            <v>9.6875193750387503</v>
          </cell>
          <cell r="AB67">
            <v>10.763910416709722</v>
          </cell>
          <cell r="AC67">
            <v>31468.723000000002</v>
          </cell>
          <cell r="AD67">
            <v>450</v>
          </cell>
          <cell r="AE67">
            <v>450</v>
          </cell>
          <cell r="AF67">
            <v>450</v>
          </cell>
          <cell r="AG67">
            <v>2</v>
          </cell>
          <cell r="AH67">
            <v>0.3</v>
          </cell>
          <cell r="AI67">
            <v>0.2</v>
          </cell>
          <cell r="AJ67">
            <v>3</v>
          </cell>
          <cell r="AK67">
            <v>3</v>
          </cell>
          <cell r="AL67">
            <v>0</v>
          </cell>
          <cell r="AM67" t="str">
            <v>CZ07LargeOfficeWWR20.idf</v>
          </cell>
          <cell r="AN67" t="str">
            <v>CTZ07SiteDesign.idf</v>
          </cell>
          <cell r="AO67">
            <v>0</v>
          </cell>
          <cell r="AP67">
            <v>66</v>
          </cell>
          <cell r="AQ67" t="str">
            <v>LargeOffice</v>
          </cell>
          <cell r="AR67" t="str">
            <v>WWR20</v>
          </cell>
          <cell r="AS67" t="str">
            <v>StDimVT+20</v>
          </cell>
          <cell r="AT67" t="str">
            <v>No</v>
          </cell>
          <cell r="AU67" t="str">
            <v>No</v>
          </cell>
          <cell r="AV67" t="str">
            <v>No</v>
          </cell>
          <cell r="AW67" t="str">
            <v>No</v>
          </cell>
          <cell r="AX67" t="str">
            <v>No</v>
          </cell>
          <cell r="AY67" t="str">
            <v>No</v>
          </cell>
          <cell r="AZ67" t="str">
            <v>No</v>
          </cell>
          <cell r="BA67" t="str">
            <v>No</v>
          </cell>
          <cell r="BB67" t="str">
            <v>Yes</v>
          </cell>
          <cell r="BC67" t="str">
            <v>No</v>
          </cell>
          <cell r="BD67" t="str">
            <v>Yes</v>
          </cell>
          <cell r="BE67" t="str">
            <v>No</v>
          </cell>
          <cell r="BF67" t="str">
            <v>No</v>
          </cell>
          <cell r="BG67" t="str">
            <v>No</v>
          </cell>
          <cell r="BH67" t="str">
            <v>No</v>
          </cell>
          <cell r="BI67" t="str">
            <v>No</v>
          </cell>
          <cell r="BJ67" t="str">
            <v>No</v>
          </cell>
          <cell r="BK67" t="str">
            <v>No</v>
          </cell>
          <cell r="BL67" t="str">
            <v>No</v>
          </cell>
          <cell r="BM67" t="str">
            <v>No</v>
          </cell>
          <cell r="BN67" t="str">
            <v>No</v>
          </cell>
          <cell r="BO67" t="str">
            <v>No</v>
          </cell>
          <cell r="BP67" t="str">
            <v>No</v>
          </cell>
        </row>
        <row r="68">
          <cell r="B68" t="str">
            <v>0067 CZ07 LargeOffice WWR60ContDim</v>
          </cell>
          <cell r="C68" t="str">
            <v>0055 CZ07 LargeOffice Base</v>
          </cell>
          <cell r="D68" t="b">
            <v>1</v>
          </cell>
          <cell r="E68" t="str">
            <v>CZ07RV2.epw</v>
          </cell>
          <cell r="F68">
            <v>7</v>
          </cell>
          <cell r="G68">
            <v>0</v>
          </cell>
          <cell r="H68">
            <v>1.024128E-3</v>
          </cell>
          <cell r="I68">
            <v>0.14961845738037893</v>
          </cell>
          <cell r="J68">
            <v>0</v>
          </cell>
          <cell r="K68">
            <v>2.0579129996354562</v>
          </cell>
          <cell r="L68">
            <v>1.4609636167878515</v>
          </cell>
          <cell r="M68">
            <v>0.73</v>
          </cell>
          <cell r="N68">
            <v>0.44999999999999996</v>
          </cell>
          <cell r="O68">
            <v>0.8</v>
          </cell>
          <cell r="P68">
            <v>1.9250298745632004</v>
          </cell>
          <cell r="Q68">
            <v>1.5E-3</v>
          </cell>
          <cell r="R68">
            <v>4.3722632176514349</v>
          </cell>
          <cell r="S68">
            <v>0.61</v>
          </cell>
          <cell r="T68">
            <v>0.34</v>
          </cell>
          <cell r="U68">
            <v>0.68929999999999991</v>
          </cell>
          <cell r="V68">
            <v>0.38419999999999999</v>
          </cell>
          <cell r="W68">
            <v>0.64409999999999989</v>
          </cell>
          <cell r="X68">
            <v>9.9999999999999995E-7</v>
          </cell>
          <cell r="Y68">
            <v>0</v>
          </cell>
          <cell r="Z68">
            <v>0</v>
          </cell>
          <cell r="AA68">
            <v>9.6875193750387503</v>
          </cell>
          <cell r="AB68">
            <v>10.763910416709722</v>
          </cell>
          <cell r="AC68">
            <v>31468.723000000002</v>
          </cell>
          <cell r="AD68">
            <v>450</v>
          </cell>
          <cell r="AE68">
            <v>450</v>
          </cell>
          <cell r="AF68">
            <v>450</v>
          </cell>
          <cell r="AG68">
            <v>1</v>
          </cell>
          <cell r="AH68">
            <v>0.3</v>
          </cell>
          <cell r="AI68">
            <v>0.2</v>
          </cell>
          <cell r="AJ68">
            <v>3</v>
          </cell>
          <cell r="AK68">
            <v>3</v>
          </cell>
          <cell r="AL68">
            <v>0</v>
          </cell>
          <cell r="AM68" t="str">
            <v>CZ07LargeOfficeWWR60.idf</v>
          </cell>
          <cell r="AN68" t="str">
            <v>CTZ07SiteDesign.idf</v>
          </cell>
          <cell r="AO68">
            <v>0</v>
          </cell>
          <cell r="AP68">
            <v>67</v>
          </cell>
          <cell r="AQ68" t="str">
            <v>LargeOffice</v>
          </cell>
          <cell r="AR68" t="str">
            <v>WWR60</v>
          </cell>
          <cell r="AS68" t="str">
            <v>ContDim</v>
          </cell>
          <cell r="AT68" t="str">
            <v>No</v>
          </cell>
          <cell r="AU68" t="str">
            <v>No</v>
          </cell>
          <cell r="AV68" t="str">
            <v>No</v>
          </cell>
          <cell r="AW68" t="str">
            <v>No</v>
          </cell>
          <cell r="AX68" t="str">
            <v>No</v>
          </cell>
          <cell r="AY68" t="str">
            <v>No</v>
          </cell>
          <cell r="AZ68" t="str">
            <v>No</v>
          </cell>
          <cell r="BA68" t="str">
            <v>No</v>
          </cell>
          <cell r="BB68" t="str">
            <v>No</v>
          </cell>
          <cell r="BC68" t="str">
            <v>No</v>
          </cell>
          <cell r="BD68" t="str">
            <v>Yes</v>
          </cell>
          <cell r="BE68" t="str">
            <v>No</v>
          </cell>
          <cell r="BF68" t="str">
            <v>No</v>
          </cell>
          <cell r="BG68" t="str">
            <v>No</v>
          </cell>
          <cell r="BH68" t="str">
            <v>No</v>
          </cell>
          <cell r="BI68" t="str">
            <v>No</v>
          </cell>
          <cell r="BJ68" t="str">
            <v>No</v>
          </cell>
          <cell r="BK68" t="str">
            <v>No</v>
          </cell>
          <cell r="BL68" t="str">
            <v>No</v>
          </cell>
          <cell r="BM68" t="str">
            <v>No</v>
          </cell>
          <cell r="BN68" t="str">
            <v>No</v>
          </cell>
          <cell r="BO68" t="str">
            <v>No</v>
          </cell>
          <cell r="BP68" t="str">
            <v>No</v>
          </cell>
        </row>
        <row r="69">
          <cell r="B69" t="str">
            <v>0068 CZ07 LargeOffice WWR60ContDimVT+20</v>
          </cell>
          <cell r="C69" t="str">
            <v>0055 CZ07 LargeOffice Base</v>
          </cell>
          <cell r="D69" t="b">
            <v>1</v>
          </cell>
          <cell r="E69" t="str">
            <v>CZ07RV2.epw</v>
          </cell>
          <cell r="F69">
            <v>7</v>
          </cell>
          <cell r="G69">
            <v>0</v>
          </cell>
          <cell r="H69">
            <v>1.024128E-3</v>
          </cell>
          <cell r="I69">
            <v>0.14961845738037893</v>
          </cell>
          <cell r="J69">
            <v>0</v>
          </cell>
          <cell r="K69">
            <v>2.0579129996354562</v>
          </cell>
          <cell r="L69">
            <v>1.4609636167878515</v>
          </cell>
          <cell r="M69">
            <v>0.73</v>
          </cell>
          <cell r="N69">
            <v>0.44999999999999996</v>
          </cell>
          <cell r="O69">
            <v>0.8</v>
          </cell>
          <cell r="P69">
            <v>1.9250298745632004</v>
          </cell>
          <cell r="Q69">
            <v>1.5E-3</v>
          </cell>
          <cell r="R69">
            <v>4.3722632176514349</v>
          </cell>
          <cell r="S69">
            <v>0.61</v>
          </cell>
          <cell r="T69">
            <v>0.34</v>
          </cell>
          <cell r="U69">
            <v>0.8271599999999999</v>
          </cell>
          <cell r="V69">
            <v>0.46103999999999995</v>
          </cell>
          <cell r="W69">
            <v>0.64409999999999989</v>
          </cell>
          <cell r="X69">
            <v>9.9999999999999995E-7</v>
          </cell>
          <cell r="Y69">
            <v>0</v>
          </cell>
          <cell r="Z69">
            <v>0</v>
          </cell>
          <cell r="AA69">
            <v>9.6875193750387503</v>
          </cell>
          <cell r="AB69">
            <v>10.763910416709722</v>
          </cell>
          <cell r="AC69">
            <v>31468.723000000002</v>
          </cell>
          <cell r="AD69">
            <v>450</v>
          </cell>
          <cell r="AE69">
            <v>450</v>
          </cell>
          <cell r="AF69">
            <v>450</v>
          </cell>
          <cell r="AG69">
            <v>1</v>
          </cell>
          <cell r="AH69">
            <v>0.3</v>
          </cell>
          <cell r="AI69">
            <v>0.2</v>
          </cell>
          <cell r="AJ69">
            <v>3</v>
          </cell>
          <cell r="AK69">
            <v>3</v>
          </cell>
          <cell r="AL69">
            <v>0</v>
          </cell>
          <cell r="AM69" t="str">
            <v>CZ07LargeOfficeWWR60.idf</v>
          </cell>
          <cell r="AN69" t="str">
            <v>CTZ07SiteDesign.idf</v>
          </cell>
          <cell r="AO69">
            <v>0</v>
          </cell>
          <cell r="AP69">
            <v>68</v>
          </cell>
          <cell r="AQ69" t="str">
            <v>LargeOffice</v>
          </cell>
          <cell r="AR69" t="str">
            <v>WWR60</v>
          </cell>
          <cell r="AS69" t="str">
            <v>ContDimVT+20</v>
          </cell>
          <cell r="AT69" t="str">
            <v>No</v>
          </cell>
          <cell r="AU69" t="str">
            <v>No</v>
          </cell>
          <cell r="AV69" t="str">
            <v>No</v>
          </cell>
          <cell r="AW69" t="str">
            <v>No</v>
          </cell>
          <cell r="AX69" t="str">
            <v>No</v>
          </cell>
          <cell r="AY69" t="str">
            <v>No</v>
          </cell>
          <cell r="AZ69" t="str">
            <v>No</v>
          </cell>
          <cell r="BA69" t="str">
            <v>No</v>
          </cell>
          <cell r="BB69" t="str">
            <v>Yes</v>
          </cell>
          <cell r="BC69" t="str">
            <v>No</v>
          </cell>
          <cell r="BD69" t="str">
            <v>Yes</v>
          </cell>
          <cell r="BE69" t="str">
            <v>No</v>
          </cell>
          <cell r="BF69" t="str">
            <v>No</v>
          </cell>
          <cell r="BG69" t="str">
            <v>No</v>
          </cell>
          <cell r="BH69" t="str">
            <v>No</v>
          </cell>
          <cell r="BI69" t="str">
            <v>No</v>
          </cell>
          <cell r="BJ69" t="str">
            <v>No</v>
          </cell>
          <cell r="BK69" t="str">
            <v>No</v>
          </cell>
          <cell r="BL69" t="str">
            <v>No</v>
          </cell>
          <cell r="BM69" t="str">
            <v>No</v>
          </cell>
          <cell r="BN69" t="str">
            <v>No</v>
          </cell>
          <cell r="BO69" t="str">
            <v>No</v>
          </cell>
          <cell r="BP69" t="str">
            <v>No</v>
          </cell>
        </row>
        <row r="70">
          <cell r="B70" t="str">
            <v>0069 CZ07 LargeOffice WWR60StDim</v>
          </cell>
          <cell r="C70" t="str">
            <v>0055 CZ07 LargeOffice Base</v>
          </cell>
          <cell r="D70" t="b">
            <v>1</v>
          </cell>
          <cell r="E70" t="str">
            <v>CZ07RV2.epw</v>
          </cell>
          <cell r="F70">
            <v>7</v>
          </cell>
          <cell r="G70">
            <v>0</v>
          </cell>
          <cell r="H70">
            <v>1.024128E-3</v>
          </cell>
          <cell r="I70">
            <v>0.14961845738037893</v>
          </cell>
          <cell r="J70">
            <v>0</v>
          </cell>
          <cell r="K70">
            <v>2.0579129996354562</v>
          </cell>
          <cell r="L70">
            <v>1.4609636167878515</v>
          </cell>
          <cell r="M70">
            <v>0.73</v>
          </cell>
          <cell r="N70">
            <v>0.44999999999999996</v>
          </cell>
          <cell r="O70">
            <v>0.8</v>
          </cell>
          <cell r="P70">
            <v>1.9250298745632004</v>
          </cell>
          <cell r="Q70">
            <v>1.5E-3</v>
          </cell>
          <cell r="R70">
            <v>4.3722632176514349</v>
          </cell>
          <cell r="S70">
            <v>0.61</v>
          </cell>
          <cell r="T70">
            <v>0.34</v>
          </cell>
          <cell r="U70">
            <v>0.68929999999999991</v>
          </cell>
          <cell r="V70">
            <v>0.38419999999999999</v>
          </cell>
          <cell r="W70">
            <v>0.64409999999999989</v>
          </cell>
          <cell r="X70">
            <v>9.9999999999999995E-7</v>
          </cell>
          <cell r="Y70">
            <v>0</v>
          </cell>
          <cell r="Z70">
            <v>0</v>
          </cell>
          <cell r="AA70">
            <v>9.6875193750387503</v>
          </cell>
          <cell r="AB70">
            <v>10.763910416709722</v>
          </cell>
          <cell r="AC70">
            <v>31468.723000000002</v>
          </cell>
          <cell r="AD70">
            <v>450</v>
          </cell>
          <cell r="AE70">
            <v>450</v>
          </cell>
          <cell r="AF70">
            <v>450</v>
          </cell>
          <cell r="AG70">
            <v>2</v>
          </cell>
          <cell r="AH70">
            <v>0.3</v>
          </cell>
          <cell r="AI70">
            <v>0.2</v>
          </cell>
          <cell r="AJ70">
            <v>3</v>
          </cell>
          <cell r="AK70">
            <v>3</v>
          </cell>
          <cell r="AL70">
            <v>0</v>
          </cell>
          <cell r="AM70" t="str">
            <v>CZ07LargeOfficeWWR60.idf</v>
          </cell>
          <cell r="AN70" t="str">
            <v>CTZ07SiteDesign.idf</v>
          </cell>
          <cell r="AO70">
            <v>0</v>
          </cell>
          <cell r="AP70">
            <v>69</v>
          </cell>
          <cell r="AQ70" t="str">
            <v>LargeOffice</v>
          </cell>
          <cell r="AR70" t="str">
            <v>WWR60</v>
          </cell>
          <cell r="AS70" t="str">
            <v>StDim</v>
          </cell>
          <cell r="AT70" t="str">
            <v>No</v>
          </cell>
          <cell r="AU70" t="str">
            <v>No</v>
          </cell>
          <cell r="AV70" t="str">
            <v>No</v>
          </cell>
          <cell r="AW70" t="str">
            <v>No</v>
          </cell>
          <cell r="AX70" t="str">
            <v>No</v>
          </cell>
          <cell r="AY70" t="str">
            <v>No</v>
          </cell>
          <cell r="AZ70" t="str">
            <v>No</v>
          </cell>
          <cell r="BA70" t="str">
            <v>No</v>
          </cell>
          <cell r="BB70" t="str">
            <v>No</v>
          </cell>
          <cell r="BC70" t="str">
            <v>No</v>
          </cell>
          <cell r="BD70" t="str">
            <v>Yes</v>
          </cell>
          <cell r="BE70" t="str">
            <v>No</v>
          </cell>
          <cell r="BF70" t="str">
            <v>No</v>
          </cell>
          <cell r="BG70" t="str">
            <v>No</v>
          </cell>
          <cell r="BH70" t="str">
            <v>No</v>
          </cell>
          <cell r="BI70" t="str">
            <v>No</v>
          </cell>
          <cell r="BJ70" t="str">
            <v>No</v>
          </cell>
          <cell r="BK70" t="str">
            <v>No</v>
          </cell>
          <cell r="BL70" t="str">
            <v>No</v>
          </cell>
          <cell r="BM70" t="str">
            <v>No</v>
          </cell>
          <cell r="BN70" t="str">
            <v>No</v>
          </cell>
          <cell r="BO70" t="str">
            <v>No</v>
          </cell>
          <cell r="BP70" t="str">
            <v>No</v>
          </cell>
        </row>
        <row r="71">
          <cell r="B71" t="str">
            <v>0070 CZ07 LargeOffice WWR60StDimVT+20</v>
          </cell>
          <cell r="C71" t="str">
            <v>0055 CZ07 LargeOffice Base</v>
          </cell>
          <cell r="D71" t="b">
            <v>1</v>
          </cell>
          <cell r="E71" t="str">
            <v>CZ07RV2.epw</v>
          </cell>
          <cell r="F71">
            <v>7</v>
          </cell>
          <cell r="G71">
            <v>0</v>
          </cell>
          <cell r="H71">
            <v>1.024128E-3</v>
          </cell>
          <cell r="I71">
            <v>0.14961845738037893</v>
          </cell>
          <cell r="J71">
            <v>0</v>
          </cell>
          <cell r="K71">
            <v>2.0579129996354562</v>
          </cell>
          <cell r="L71">
            <v>1.4609636167878515</v>
          </cell>
          <cell r="M71">
            <v>0.73</v>
          </cell>
          <cell r="N71">
            <v>0.44999999999999996</v>
          </cell>
          <cell r="O71">
            <v>0.8</v>
          </cell>
          <cell r="P71">
            <v>1.9250298745632004</v>
          </cell>
          <cell r="Q71">
            <v>1.5E-3</v>
          </cell>
          <cell r="R71">
            <v>4.3722632176514349</v>
          </cell>
          <cell r="S71">
            <v>0.61</v>
          </cell>
          <cell r="T71">
            <v>0.34</v>
          </cell>
          <cell r="U71">
            <v>0.8271599999999999</v>
          </cell>
          <cell r="V71">
            <v>0.46103999999999995</v>
          </cell>
          <cell r="W71">
            <v>0.64409999999999989</v>
          </cell>
          <cell r="X71">
            <v>9.9999999999999995E-7</v>
          </cell>
          <cell r="Y71">
            <v>0</v>
          </cell>
          <cell r="Z71">
            <v>0</v>
          </cell>
          <cell r="AA71">
            <v>9.6875193750387503</v>
          </cell>
          <cell r="AB71">
            <v>10.763910416709722</v>
          </cell>
          <cell r="AC71">
            <v>31468.723000000002</v>
          </cell>
          <cell r="AD71">
            <v>450</v>
          </cell>
          <cell r="AE71">
            <v>450</v>
          </cell>
          <cell r="AF71">
            <v>450</v>
          </cell>
          <cell r="AG71">
            <v>2</v>
          </cell>
          <cell r="AH71">
            <v>0.3</v>
          </cell>
          <cell r="AI71">
            <v>0.2</v>
          </cell>
          <cell r="AJ71">
            <v>3</v>
          </cell>
          <cell r="AK71">
            <v>3</v>
          </cell>
          <cell r="AL71">
            <v>0</v>
          </cell>
          <cell r="AM71" t="str">
            <v>CZ07LargeOfficeWWR60.idf</v>
          </cell>
          <cell r="AN71" t="str">
            <v>CTZ07SiteDesign.idf</v>
          </cell>
          <cell r="AO71">
            <v>0</v>
          </cell>
          <cell r="AP71">
            <v>70</v>
          </cell>
          <cell r="AQ71" t="str">
            <v>LargeOffice</v>
          </cell>
          <cell r="AR71" t="str">
            <v>WWR60</v>
          </cell>
          <cell r="AS71" t="str">
            <v>StDimVT+20</v>
          </cell>
          <cell r="AT71" t="str">
            <v>No</v>
          </cell>
          <cell r="AU71" t="str">
            <v>No</v>
          </cell>
          <cell r="AV71" t="str">
            <v>No</v>
          </cell>
          <cell r="AW71" t="str">
            <v>No</v>
          </cell>
          <cell r="AX71" t="str">
            <v>No</v>
          </cell>
          <cell r="AY71" t="str">
            <v>No</v>
          </cell>
          <cell r="AZ71" t="str">
            <v>No</v>
          </cell>
          <cell r="BA71" t="str">
            <v>No</v>
          </cell>
          <cell r="BB71" t="str">
            <v>Yes</v>
          </cell>
          <cell r="BC71" t="str">
            <v>No</v>
          </cell>
          <cell r="BD71" t="str">
            <v>Yes</v>
          </cell>
          <cell r="BE71" t="str">
            <v>No</v>
          </cell>
          <cell r="BF71" t="str">
            <v>No</v>
          </cell>
          <cell r="BG71" t="str">
            <v>No</v>
          </cell>
          <cell r="BH71" t="str">
            <v>No</v>
          </cell>
          <cell r="BI71" t="str">
            <v>No</v>
          </cell>
          <cell r="BJ71" t="str">
            <v>No</v>
          </cell>
          <cell r="BK71" t="str">
            <v>No</v>
          </cell>
          <cell r="BL71" t="str">
            <v>No</v>
          </cell>
          <cell r="BM71" t="str">
            <v>No</v>
          </cell>
          <cell r="BN71" t="str">
            <v>No</v>
          </cell>
          <cell r="BO71" t="str">
            <v>No</v>
          </cell>
          <cell r="BP71" t="str">
            <v>No</v>
          </cell>
        </row>
        <row r="72">
          <cell r="B72" t="str">
            <v>0071 CZ01 LargeOffice Base</v>
          </cell>
          <cell r="C72">
            <v>0</v>
          </cell>
          <cell r="D72" t="b">
            <v>1</v>
          </cell>
          <cell r="E72" t="str">
            <v>CZ01RV2.epw</v>
          </cell>
          <cell r="F72">
            <v>1</v>
          </cell>
          <cell r="G72">
            <v>0</v>
          </cell>
          <cell r="H72">
            <v>1.024128E-3</v>
          </cell>
          <cell r="I72">
            <v>0.14961845738037893</v>
          </cell>
          <cell r="J72">
            <v>0</v>
          </cell>
          <cell r="K72">
            <v>3.0234880784205331</v>
          </cell>
          <cell r="L72">
            <v>1.4609636167878515</v>
          </cell>
          <cell r="M72">
            <v>0.73</v>
          </cell>
          <cell r="N72">
            <v>0.75</v>
          </cell>
          <cell r="O72">
            <v>0.75</v>
          </cell>
          <cell r="P72">
            <v>2.8906049533482774</v>
          </cell>
          <cell r="Q72">
            <v>0.34613337434919739</v>
          </cell>
          <cell r="R72">
            <v>2.6687840419430833</v>
          </cell>
          <cell r="S72">
            <v>0.47</v>
          </cell>
          <cell r="T72">
            <v>0.43</v>
          </cell>
          <cell r="U72">
            <v>0.53109999999999991</v>
          </cell>
          <cell r="V72">
            <v>0.48589999999999994</v>
          </cell>
          <cell r="W72">
            <v>0.79099999999999993</v>
          </cell>
          <cell r="X72">
            <v>9.9999999999999995E-7</v>
          </cell>
          <cell r="Y72">
            <v>0</v>
          </cell>
          <cell r="Z72">
            <v>0</v>
          </cell>
          <cell r="AA72">
            <v>9.6875193750387503</v>
          </cell>
          <cell r="AB72">
            <v>10.763910416709722</v>
          </cell>
          <cell r="AC72">
            <v>31468.723000000002</v>
          </cell>
          <cell r="AD72">
            <v>100000</v>
          </cell>
          <cell r="AE72">
            <v>100000</v>
          </cell>
          <cell r="AF72">
            <v>450</v>
          </cell>
          <cell r="AG72">
            <v>2</v>
          </cell>
          <cell r="AH72">
            <v>0.3</v>
          </cell>
          <cell r="AI72">
            <v>0.2</v>
          </cell>
          <cell r="AJ72">
            <v>3</v>
          </cell>
          <cell r="AK72">
            <v>3</v>
          </cell>
          <cell r="AL72">
            <v>0</v>
          </cell>
          <cell r="AM72" t="str">
            <v>CZ01LargeOffice.idf</v>
          </cell>
          <cell r="AN72" t="str">
            <v>CTZ01SiteDesign.idf</v>
          </cell>
          <cell r="AO72">
            <v>0</v>
          </cell>
          <cell r="AP72">
            <v>71</v>
          </cell>
          <cell r="AQ72" t="str">
            <v>LargeOffice</v>
          </cell>
          <cell r="AR72" t="str">
            <v>Base</v>
          </cell>
          <cell r="AS72">
            <v>0</v>
          </cell>
          <cell r="AT72" t="str">
            <v>No</v>
          </cell>
          <cell r="AU72" t="str">
            <v>No</v>
          </cell>
          <cell r="AV72" t="str">
            <v>No</v>
          </cell>
          <cell r="AW72" t="str">
            <v>No</v>
          </cell>
          <cell r="AX72" t="str">
            <v>No</v>
          </cell>
          <cell r="AY72" t="str">
            <v>No</v>
          </cell>
          <cell r="AZ72" t="str">
            <v>No</v>
          </cell>
          <cell r="BA72" t="str">
            <v>No</v>
          </cell>
          <cell r="BB72" t="str">
            <v>No</v>
          </cell>
          <cell r="BC72" t="str">
            <v>No</v>
          </cell>
          <cell r="BD72" t="str">
            <v>No</v>
          </cell>
          <cell r="BE72" t="str">
            <v>No</v>
          </cell>
          <cell r="BF72" t="str">
            <v>No</v>
          </cell>
          <cell r="BG72" t="str">
            <v>No</v>
          </cell>
          <cell r="BH72" t="str">
            <v>No</v>
          </cell>
          <cell r="BI72" t="str">
            <v>No</v>
          </cell>
          <cell r="BJ72" t="str">
            <v>No</v>
          </cell>
          <cell r="BK72" t="str">
            <v>No</v>
          </cell>
          <cell r="BL72" t="str">
            <v>No</v>
          </cell>
          <cell r="BM72" t="str">
            <v>No</v>
          </cell>
          <cell r="BN72" t="str">
            <v>No</v>
          </cell>
          <cell r="BO72" t="str">
            <v>No</v>
          </cell>
          <cell r="BP72" t="str">
            <v>No</v>
          </cell>
        </row>
        <row r="73">
          <cell r="B73" t="str">
            <v>0072 CZ01 LargeOffice WWR20</v>
          </cell>
          <cell r="C73" t="str">
            <v>0071 CZ01 LargeOffice Base</v>
          </cell>
          <cell r="D73" t="b">
            <v>1</v>
          </cell>
          <cell r="E73" t="str">
            <v>CZ01RV2.epw</v>
          </cell>
          <cell r="F73">
            <v>1</v>
          </cell>
          <cell r="G73">
            <v>0</v>
          </cell>
          <cell r="H73">
            <v>1.024128E-3</v>
          </cell>
          <cell r="I73">
            <v>0.14961845738037893</v>
          </cell>
          <cell r="J73">
            <v>0</v>
          </cell>
          <cell r="K73">
            <v>3.0234880784205331</v>
          </cell>
          <cell r="L73">
            <v>1.4609636167878515</v>
          </cell>
          <cell r="M73">
            <v>0.73</v>
          </cell>
          <cell r="N73">
            <v>0.75</v>
          </cell>
          <cell r="O73">
            <v>0.75</v>
          </cell>
          <cell r="P73">
            <v>2.8906049533482774</v>
          </cell>
          <cell r="Q73">
            <v>0.34613337434919739</v>
          </cell>
          <cell r="R73">
            <v>2.6687840419430833</v>
          </cell>
          <cell r="S73">
            <v>0.47</v>
          </cell>
          <cell r="T73">
            <v>0.43</v>
          </cell>
          <cell r="U73">
            <v>0.53109999999999991</v>
          </cell>
          <cell r="V73">
            <v>0.48589999999999994</v>
          </cell>
          <cell r="W73">
            <v>0.79099999999999993</v>
          </cell>
          <cell r="X73">
            <v>9.9999999999999995E-7</v>
          </cell>
          <cell r="Y73">
            <v>0</v>
          </cell>
          <cell r="Z73">
            <v>0</v>
          </cell>
          <cell r="AA73">
            <v>9.6875193750387503</v>
          </cell>
          <cell r="AB73">
            <v>10.763910416709722</v>
          </cell>
          <cell r="AC73">
            <v>31468.723000000002</v>
          </cell>
          <cell r="AD73">
            <v>100000</v>
          </cell>
          <cell r="AE73">
            <v>100000</v>
          </cell>
          <cell r="AF73">
            <v>450</v>
          </cell>
          <cell r="AG73">
            <v>2</v>
          </cell>
          <cell r="AH73">
            <v>0.3</v>
          </cell>
          <cell r="AI73">
            <v>0.2</v>
          </cell>
          <cell r="AJ73">
            <v>3</v>
          </cell>
          <cell r="AK73">
            <v>3</v>
          </cell>
          <cell r="AL73">
            <v>0</v>
          </cell>
          <cell r="AM73" t="str">
            <v>CZ01LargeOfficeWWR20.idf</v>
          </cell>
          <cell r="AN73" t="str">
            <v>CTZ01SiteDesign.idf</v>
          </cell>
          <cell r="AO73">
            <v>0</v>
          </cell>
          <cell r="AP73">
            <v>72</v>
          </cell>
          <cell r="AQ73" t="str">
            <v>LargeOffice</v>
          </cell>
          <cell r="AR73" t="str">
            <v>WWR</v>
          </cell>
          <cell r="AS73">
            <v>20</v>
          </cell>
          <cell r="AT73" t="str">
            <v>No</v>
          </cell>
          <cell r="AU73" t="str">
            <v>No</v>
          </cell>
          <cell r="AV73" t="str">
            <v>No</v>
          </cell>
          <cell r="AW73" t="str">
            <v>No</v>
          </cell>
          <cell r="AX73" t="str">
            <v>No</v>
          </cell>
          <cell r="AY73" t="str">
            <v>No</v>
          </cell>
          <cell r="AZ73" t="str">
            <v>No</v>
          </cell>
          <cell r="BA73" t="str">
            <v>No</v>
          </cell>
          <cell r="BB73" t="str">
            <v>No</v>
          </cell>
          <cell r="BC73" t="str">
            <v>No</v>
          </cell>
          <cell r="BD73" t="str">
            <v>No</v>
          </cell>
          <cell r="BE73" t="str">
            <v>No</v>
          </cell>
          <cell r="BF73" t="str">
            <v>No</v>
          </cell>
          <cell r="BG73" t="str">
            <v>No</v>
          </cell>
          <cell r="BH73" t="str">
            <v>No</v>
          </cell>
          <cell r="BI73" t="str">
            <v>No</v>
          </cell>
          <cell r="BJ73" t="str">
            <v>No</v>
          </cell>
          <cell r="BK73" t="str">
            <v>No</v>
          </cell>
          <cell r="BL73" t="str">
            <v>No</v>
          </cell>
          <cell r="BM73" t="str">
            <v>No</v>
          </cell>
          <cell r="BN73" t="str">
            <v>No</v>
          </cell>
          <cell r="BO73" t="str">
            <v>No</v>
          </cell>
          <cell r="BP73" t="str">
            <v>No</v>
          </cell>
        </row>
        <row r="74">
          <cell r="B74" t="str">
            <v>0073 CZ01 LargeOffice WWR60</v>
          </cell>
          <cell r="C74" t="str">
            <v>0071 CZ01 LargeOffice Base</v>
          </cell>
          <cell r="D74" t="b">
            <v>1</v>
          </cell>
          <cell r="E74" t="str">
            <v>CZ01RV2.epw</v>
          </cell>
          <cell r="F74">
            <v>1</v>
          </cell>
          <cell r="G74">
            <v>0</v>
          </cell>
          <cell r="H74">
            <v>1.024128E-3</v>
          </cell>
          <cell r="I74">
            <v>0.14961845738037893</v>
          </cell>
          <cell r="J74">
            <v>0</v>
          </cell>
          <cell r="K74">
            <v>3.0234880784205331</v>
          </cell>
          <cell r="L74">
            <v>1.4609636167878515</v>
          </cell>
          <cell r="M74">
            <v>0.73</v>
          </cell>
          <cell r="N74">
            <v>0.75</v>
          </cell>
          <cell r="O74">
            <v>0.75</v>
          </cell>
          <cell r="P74">
            <v>2.8906049533482774</v>
          </cell>
          <cell r="Q74">
            <v>0.34613337434919739</v>
          </cell>
          <cell r="R74">
            <v>2.6687840419430833</v>
          </cell>
          <cell r="S74">
            <v>0.47</v>
          </cell>
          <cell r="T74">
            <v>0.43</v>
          </cell>
          <cell r="U74">
            <v>0.53109999999999991</v>
          </cell>
          <cell r="V74">
            <v>0.48589999999999994</v>
          </cell>
          <cell r="W74">
            <v>0.79099999999999993</v>
          </cell>
          <cell r="X74">
            <v>9.9999999999999995E-7</v>
          </cell>
          <cell r="Y74">
            <v>0</v>
          </cell>
          <cell r="Z74">
            <v>0</v>
          </cell>
          <cell r="AA74">
            <v>9.6875193750387503</v>
          </cell>
          <cell r="AB74">
            <v>10.763910416709722</v>
          </cell>
          <cell r="AC74">
            <v>31468.723000000002</v>
          </cell>
          <cell r="AD74">
            <v>100000</v>
          </cell>
          <cell r="AE74">
            <v>100000</v>
          </cell>
          <cell r="AF74">
            <v>450</v>
          </cell>
          <cell r="AG74">
            <v>2</v>
          </cell>
          <cell r="AH74">
            <v>0.3</v>
          </cell>
          <cell r="AI74">
            <v>0.2</v>
          </cell>
          <cell r="AJ74">
            <v>3</v>
          </cell>
          <cell r="AK74">
            <v>3</v>
          </cell>
          <cell r="AL74">
            <v>0</v>
          </cell>
          <cell r="AM74" t="str">
            <v>CZ01LargeOfficeWWR60.idf</v>
          </cell>
          <cell r="AN74" t="str">
            <v>CTZ01SiteDesign.idf</v>
          </cell>
          <cell r="AO74">
            <v>0</v>
          </cell>
          <cell r="AP74">
            <v>73</v>
          </cell>
          <cell r="AQ74" t="str">
            <v>LargeOffice</v>
          </cell>
          <cell r="AR74" t="str">
            <v>WWR</v>
          </cell>
          <cell r="AS74">
            <v>60</v>
          </cell>
          <cell r="AT74" t="str">
            <v>No</v>
          </cell>
          <cell r="AU74" t="str">
            <v>No</v>
          </cell>
          <cell r="AV74" t="str">
            <v>No</v>
          </cell>
          <cell r="AW74" t="str">
            <v>No</v>
          </cell>
          <cell r="AX74" t="str">
            <v>No</v>
          </cell>
          <cell r="AY74" t="str">
            <v>No</v>
          </cell>
          <cell r="AZ74" t="str">
            <v>No</v>
          </cell>
          <cell r="BA74" t="str">
            <v>No</v>
          </cell>
          <cell r="BB74" t="str">
            <v>No</v>
          </cell>
          <cell r="BC74" t="str">
            <v>No</v>
          </cell>
          <cell r="BD74" t="str">
            <v>No</v>
          </cell>
          <cell r="BE74" t="str">
            <v>No</v>
          </cell>
          <cell r="BF74" t="str">
            <v>No</v>
          </cell>
          <cell r="BG74" t="str">
            <v>No</v>
          </cell>
          <cell r="BH74" t="str">
            <v>No</v>
          </cell>
          <cell r="BI74" t="str">
            <v>No</v>
          </cell>
          <cell r="BJ74" t="str">
            <v>No</v>
          </cell>
          <cell r="BK74" t="str">
            <v>No</v>
          </cell>
          <cell r="BL74" t="str">
            <v>No</v>
          </cell>
          <cell r="BM74" t="str">
            <v>No</v>
          </cell>
          <cell r="BN74" t="str">
            <v>No</v>
          </cell>
          <cell r="BO74" t="str">
            <v>No</v>
          </cell>
          <cell r="BP74" t="str">
            <v>No</v>
          </cell>
        </row>
        <row r="75">
          <cell r="B75" t="str">
            <v>0074 CZ01 LargeOffice BaseContDim</v>
          </cell>
          <cell r="C75" t="str">
            <v>0071 CZ01 LargeOffice Base</v>
          </cell>
          <cell r="D75" t="b">
            <v>1</v>
          </cell>
          <cell r="E75" t="str">
            <v>CZ01RV2.epw</v>
          </cell>
          <cell r="F75">
            <v>1</v>
          </cell>
          <cell r="G75">
            <v>0</v>
          </cell>
          <cell r="H75">
            <v>1.024128E-3</v>
          </cell>
          <cell r="I75">
            <v>0.14961845738037893</v>
          </cell>
          <cell r="J75">
            <v>0</v>
          </cell>
          <cell r="K75">
            <v>3.0234880784205331</v>
          </cell>
          <cell r="L75">
            <v>1.4609636167878515</v>
          </cell>
          <cell r="M75">
            <v>0.73</v>
          </cell>
          <cell r="N75">
            <v>0.75</v>
          </cell>
          <cell r="O75">
            <v>0.75</v>
          </cell>
          <cell r="P75">
            <v>2.8906049533482774</v>
          </cell>
          <cell r="Q75">
            <v>0.34613337434919739</v>
          </cell>
          <cell r="R75">
            <v>2.6687840419430833</v>
          </cell>
          <cell r="S75">
            <v>0.47</v>
          </cell>
          <cell r="T75">
            <v>0.43</v>
          </cell>
          <cell r="U75">
            <v>0.53109999999999991</v>
          </cell>
          <cell r="V75">
            <v>0.48589999999999994</v>
          </cell>
          <cell r="W75">
            <v>0.79099999999999993</v>
          </cell>
          <cell r="X75">
            <v>9.9999999999999995E-7</v>
          </cell>
          <cell r="Y75">
            <v>0</v>
          </cell>
          <cell r="Z75">
            <v>0</v>
          </cell>
          <cell r="AA75">
            <v>9.6875193750387503</v>
          </cell>
          <cell r="AB75">
            <v>10.763910416709722</v>
          </cell>
          <cell r="AC75">
            <v>31468.723000000002</v>
          </cell>
          <cell r="AD75">
            <v>450</v>
          </cell>
          <cell r="AE75">
            <v>450</v>
          </cell>
          <cell r="AF75">
            <v>450</v>
          </cell>
          <cell r="AG75">
            <v>1</v>
          </cell>
          <cell r="AH75">
            <v>0.3</v>
          </cell>
          <cell r="AI75">
            <v>0.2</v>
          </cell>
          <cell r="AJ75">
            <v>3</v>
          </cell>
          <cell r="AK75">
            <v>3</v>
          </cell>
          <cell r="AL75">
            <v>0</v>
          </cell>
          <cell r="AM75" t="str">
            <v>CZ01LargeOffice.idf</v>
          </cell>
          <cell r="AN75" t="str">
            <v>CTZ01SiteDesign.idf</v>
          </cell>
          <cell r="AO75">
            <v>0</v>
          </cell>
          <cell r="AP75">
            <v>74</v>
          </cell>
          <cell r="AQ75" t="str">
            <v>LargeOffice</v>
          </cell>
          <cell r="AR75" t="str">
            <v>Base</v>
          </cell>
          <cell r="AS75" t="str">
            <v>ContDim</v>
          </cell>
          <cell r="AT75" t="str">
            <v>No</v>
          </cell>
          <cell r="AU75" t="str">
            <v>No</v>
          </cell>
          <cell r="AV75" t="str">
            <v>No</v>
          </cell>
          <cell r="AW75" t="str">
            <v>No</v>
          </cell>
          <cell r="AX75" t="str">
            <v>No</v>
          </cell>
          <cell r="AY75" t="str">
            <v>No</v>
          </cell>
          <cell r="AZ75" t="str">
            <v>No</v>
          </cell>
          <cell r="BA75" t="str">
            <v>No</v>
          </cell>
          <cell r="BB75" t="str">
            <v>No</v>
          </cell>
          <cell r="BC75" t="str">
            <v>No</v>
          </cell>
          <cell r="BD75" t="str">
            <v>Yes</v>
          </cell>
          <cell r="BE75" t="str">
            <v>No</v>
          </cell>
          <cell r="BF75" t="str">
            <v>No</v>
          </cell>
          <cell r="BG75" t="str">
            <v>No</v>
          </cell>
          <cell r="BH75" t="str">
            <v>No</v>
          </cell>
          <cell r="BI75" t="str">
            <v>No</v>
          </cell>
          <cell r="BJ75" t="str">
            <v>No</v>
          </cell>
          <cell r="BK75" t="str">
            <v>No</v>
          </cell>
          <cell r="BL75" t="str">
            <v>No</v>
          </cell>
          <cell r="BM75" t="str">
            <v>No</v>
          </cell>
          <cell r="BN75" t="str">
            <v>No</v>
          </cell>
          <cell r="BO75" t="str">
            <v>No</v>
          </cell>
          <cell r="BP75" t="str">
            <v>No</v>
          </cell>
        </row>
        <row r="76">
          <cell r="B76" t="str">
            <v>0075 CZ01 LargeOffice BaseContDimVT+20</v>
          </cell>
          <cell r="C76" t="str">
            <v>0071 CZ01 LargeOffice Base</v>
          </cell>
          <cell r="D76" t="b">
            <v>1</v>
          </cell>
          <cell r="E76" t="str">
            <v>CZ01RV2.epw</v>
          </cell>
          <cell r="F76">
            <v>1</v>
          </cell>
          <cell r="G76">
            <v>0</v>
          </cell>
          <cell r="H76">
            <v>1.024128E-3</v>
          </cell>
          <cell r="I76">
            <v>0.14961845738037893</v>
          </cell>
          <cell r="J76">
            <v>0</v>
          </cell>
          <cell r="K76">
            <v>3.0234880784205331</v>
          </cell>
          <cell r="L76">
            <v>1.4609636167878515</v>
          </cell>
          <cell r="M76">
            <v>0.73</v>
          </cell>
          <cell r="N76">
            <v>0.75</v>
          </cell>
          <cell r="O76">
            <v>0.75</v>
          </cell>
          <cell r="P76">
            <v>2.8906049533482774</v>
          </cell>
          <cell r="Q76">
            <v>0.34613337434919739</v>
          </cell>
          <cell r="R76">
            <v>2.6687840419430833</v>
          </cell>
          <cell r="S76">
            <v>0.47</v>
          </cell>
          <cell r="T76">
            <v>0.43</v>
          </cell>
          <cell r="U76">
            <v>0.63731999999999989</v>
          </cell>
          <cell r="V76">
            <v>0.58307999999999993</v>
          </cell>
          <cell r="W76">
            <v>0.79099999999999993</v>
          </cell>
          <cell r="X76">
            <v>9.9999999999999995E-7</v>
          </cell>
          <cell r="Y76">
            <v>0</v>
          </cell>
          <cell r="Z76">
            <v>0</v>
          </cell>
          <cell r="AA76">
            <v>9.6875193750387503</v>
          </cell>
          <cell r="AB76">
            <v>10.763910416709722</v>
          </cell>
          <cell r="AC76">
            <v>31468.723000000002</v>
          </cell>
          <cell r="AD76">
            <v>450</v>
          </cell>
          <cell r="AE76">
            <v>450</v>
          </cell>
          <cell r="AF76">
            <v>450</v>
          </cell>
          <cell r="AG76">
            <v>1</v>
          </cell>
          <cell r="AH76">
            <v>0.3</v>
          </cell>
          <cell r="AI76">
            <v>0.2</v>
          </cell>
          <cell r="AJ76">
            <v>3</v>
          </cell>
          <cell r="AK76">
            <v>3</v>
          </cell>
          <cell r="AL76">
            <v>0</v>
          </cell>
          <cell r="AM76" t="str">
            <v>CZ01LargeOffice.idf</v>
          </cell>
          <cell r="AN76" t="str">
            <v>CTZ01SiteDesign.idf</v>
          </cell>
          <cell r="AO76">
            <v>0</v>
          </cell>
          <cell r="AP76">
            <v>75</v>
          </cell>
          <cell r="AQ76" t="str">
            <v>LargeOffice</v>
          </cell>
          <cell r="AR76" t="str">
            <v>Base</v>
          </cell>
          <cell r="AS76" t="str">
            <v>ContDimVT+20</v>
          </cell>
          <cell r="AT76" t="str">
            <v>No</v>
          </cell>
          <cell r="AU76" t="str">
            <v>No</v>
          </cell>
          <cell r="AV76" t="str">
            <v>No</v>
          </cell>
          <cell r="AW76" t="str">
            <v>No</v>
          </cell>
          <cell r="AX76" t="str">
            <v>No</v>
          </cell>
          <cell r="AY76" t="str">
            <v>No</v>
          </cell>
          <cell r="AZ76" t="str">
            <v>No</v>
          </cell>
          <cell r="BA76" t="str">
            <v>No</v>
          </cell>
          <cell r="BB76" t="str">
            <v>Yes</v>
          </cell>
          <cell r="BC76" t="str">
            <v>No</v>
          </cell>
          <cell r="BD76" t="str">
            <v>Yes</v>
          </cell>
          <cell r="BE76" t="str">
            <v>No</v>
          </cell>
          <cell r="BF76" t="str">
            <v>No</v>
          </cell>
          <cell r="BG76" t="str">
            <v>No</v>
          </cell>
          <cell r="BH76" t="str">
            <v>No</v>
          </cell>
          <cell r="BI76" t="str">
            <v>No</v>
          </cell>
          <cell r="BJ76" t="str">
            <v>No</v>
          </cell>
          <cell r="BK76" t="str">
            <v>No</v>
          </cell>
          <cell r="BL76" t="str">
            <v>No</v>
          </cell>
          <cell r="BM76" t="str">
            <v>No</v>
          </cell>
          <cell r="BN76" t="str">
            <v>No</v>
          </cell>
          <cell r="BO76" t="str">
            <v>No</v>
          </cell>
          <cell r="BP76" t="str">
            <v>No</v>
          </cell>
        </row>
        <row r="77">
          <cell r="B77" t="str">
            <v>0076 CZ01 LargeOffice BaseStDim</v>
          </cell>
          <cell r="C77" t="str">
            <v>0071 CZ01 LargeOffice Base</v>
          </cell>
          <cell r="D77" t="b">
            <v>1</v>
          </cell>
          <cell r="E77" t="str">
            <v>CZ01RV2.epw</v>
          </cell>
          <cell r="F77">
            <v>1</v>
          </cell>
          <cell r="G77">
            <v>0</v>
          </cell>
          <cell r="H77">
            <v>1.024128E-3</v>
          </cell>
          <cell r="I77">
            <v>0.14961845738037893</v>
          </cell>
          <cell r="J77">
            <v>0</v>
          </cell>
          <cell r="K77">
            <v>3.0234880784205331</v>
          </cell>
          <cell r="L77">
            <v>1.4609636167878515</v>
          </cell>
          <cell r="M77">
            <v>0.73</v>
          </cell>
          <cell r="N77">
            <v>0.75</v>
          </cell>
          <cell r="O77">
            <v>0.75</v>
          </cell>
          <cell r="P77">
            <v>2.8906049533482774</v>
          </cell>
          <cell r="Q77">
            <v>0.34613337434919739</v>
          </cell>
          <cell r="R77">
            <v>2.6687840419430833</v>
          </cell>
          <cell r="S77">
            <v>0.47</v>
          </cell>
          <cell r="T77">
            <v>0.43</v>
          </cell>
          <cell r="U77">
            <v>0.53109999999999991</v>
          </cell>
          <cell r="V77">
            <v>0.48589999999999994</v>
          </cell>
          <cell r="W77">
            <v>0.79099999999999993</v>
          </cell>
          <cell r="X77">
            <v>9.9999999999999995E-7</v>
          </cell>
          <cell r="Y77">
            <v>0</v>
          </cell>
          <cell r="Z77">
            <v>0</v>
          </cell>
          <cell r="AA77">
            <v>9.6875193750387503</v>
          </cell>
          <cell r="AB77">
            <v>10.763910416709722</v>
          </cell>
          <cell r="AC77">
            <v>31468.723000000002</v>
          </cell>
          <cell r="AD77">
            <v>450</v>
          </cell>
          <cell r="AE77">
            <v>450</v>
          </cell>
          <cell r="AF77">
            <v>450</v>
          </cell>
          <cell r="AG77">
            <v>2</v>
          </cell>
          <cell r="AH77">
            <v>0.3</v>
          </cell>
          <cell r="AI77">
            <v>0.2</v>
          </cell>
          <cell r="AJ77">
            <v>3</v>
          </cell>
          <cell r="AK77">
            <v>3</v>
          </cell>
          <cell r="AL77">
            <v>0</v>
          </cell>
          <cell r="AM77" t="str">
            <v>CZ01LargeOffice.idf</v>
          </cell>
          <cell r="AN77" t="str">
            <v>CTZ01SiteDesign.idf</v>
          </cell>
          <cell r="AO77">
            <v>0</v>
          </cell>
          <cell r="AP77">
            <v>76</v>
          </cell>
          <cell r="AQ77" t="str">
            <v>LargeOffice</v>
          </cell>
          <cell r="AR77" t="str">
            <v>Base</v>
          </cell>
          <cell r="AS77" t="str">
            <v>StDim</v>
          </cell>
          <cell r="AT77" t="str">
            <v>No</v>
          </cell>
          <cell r="AU77" t="str">
            <v>No</v>
          </cell>
          <cell r="AV77" t="str">
            <v>No</v>
          </cell>
          <cell r="AW77" t="str">
            <v>No</v>
          </cell>
          <cell r="AX77" t="str">
            <v>No</v>
          </cell>
          <cell r="AY77" t="str">
            <v>No</v>
          </cell>
          <cell r="AZ77" t="str">
            <v>No</v>
          </cell>
          <cell r="BA77" t="str">
            <v>No</v>
          </cell>
          <cell r="BB77" t="str">
            <v>No</v>
          </cell>
          <cell r="BC77" t="str">
            <v>No</v>
          </cell>
          <cell r="BD77" t="str">
            <v>Yes</v>
          </cell>
          <cell r="BE77" t="str">
            <v>No</v>
          </cell>
          <cell r="BF77" t="str">
            <v>No</v>
          </cell>
          <cell r="BG77" t="str">
            <v>No</v>
          </cell>
          <cell r="BH77" t="str">
            <v>No</v>
          </cell>
          <cell r="BI77" t="str">
            <v>No</v>
          </cell>
          <cell r="BJ77" t="str">
            <v>No</v>
          </cell>
          <cell r="BK77" t="str">
            <v>No</v>
          </cell>
          <cell r="BL77" t="str">
            <v>No</v>
          </cell>
          <cell r="BM77" t="str">
            <v>No</v>
          </cell>
          <cell r="BN77" t="str">
            <v>No</v>
          </cell>
          <cell r="BO77" t="str">
            <v>No</v>
          </cell>
          <cell r="BP77" t="str">
            <v>No</v>
          </cell>
        </row>
        <row r="78">
          <cell r="B78" t="str">
            <v>0077 CZ01 LargeOffice BaseStDimVT+20</v>
          </cell>
          <cell r="C78" t="str">
            <v>0071 CZ01 LargeOffice Base</v>
          </cell>
          <cell r="D78" t="b">
            <v>1</v>
          </cell>
          <cell r="E78" t="str">
            <v>CZ01RV2.epw</v>
          </cell>
          <cell r="F78">
            <v>1</v>
          </cell>
          <cell r="G78">
            <v>0</v>
          </cell>
          <cell r="H78">
            <v>1.024128E-3</v>
          </cell>
          <cell r="I78">
            <v>0.14961845738037893</v>
          </cell>
          <cell r="J78">
            <v>0</v>
          </cell>
          <cell r="K78">
            <v>3.0234880784205331</v>
          </cell>
          <cell r="L78">
            <v>1.4609636167878515</v>
          </cell>
          <cell r="M78">
            <v>0.73</v>
          </cell>
          <cell r="N78">
            <v>0.75</v>
          </cell>
          <cell r="O78">
            <v>0.75</v>
          </cell>
          <cell r="P78">
            <v>2.8906049533482774</v>
          </cell>
          <cell r="Q78">
            <v>0.34613337434919739</v>
          </cell>
          <cell r="R78">
            <v>2.6687840419430833</v>
          </cell>
          <cell r="S78">
            <v>0.47</v>
          </cell>
          <cell r="T78">
            <v>0.43</v>
          </cell>
          <cell r="U78">
            <v>0.63731999999999989</v>
          </cell>
          <cell r="V78">
            <v>0.58307999999999993</v>
          </cell>
          <cell r="W78">
            <v>0.79099999999999993</v>
          </cell>
          <cell r="X78">
            <v>9.9999999999999995E-7</v>
          </cell>
          <cell r="Y78">
            <v>0</v>
          </cell>
          <cell r="Z78">
            <v>0</v>
          </cell>
          <cell r="AA78">
            <v>9.6875193750387503</v>
          </cell>
          <cell r="AB78">
            <v>10.763910416709722</v>
          </cell>
          <cell r="AC78">
            <v>31468.723000000002</v>
          </cell>
          <cell r="AD78">
            <v>450</v>
          </cell>
          <cell r="AE78">
            <v>450</v>
          </cell>
          <cell r="AF78">
            <v>450</v>
          </cell>
          <cell r="AG78">
            <v>2</v>
          </cell>
          <cell r="AH78">
            <v>0.3</v>
          </cell>
          <cell r="AI78">
            <v>0.2</v>
          </cell>
          <cell r="AJ78">
            <v>3</v>
          </cell>
          <cell r="AK78">
            <v>3</v>
          </cell>
          <cell r="AL78">
            <v>0</v>
          </cell>
          <cell r="AM78" t="str">
            <v>CZ01LargeOffice.idf</v>
          </cell>
          <cell r="AN78" t="str">
            <v>CTZ01SiteDesign.idf</v>
          </cell>
          <cell r="AO78">
            <v>0</v>
          </cell>
          <cell r="AP78">
            <v>77</v>
          </cell>
          <cell r="AQ78" t="str">
            <v>LargeOffice</v>
          </cell>
          <cell r="AR78" t="str">
            <v>Base</v>
          </cell>
          <cell r="AS78" t="str">
            <v>StDimVT+20</v>
          </cell>
          <cell r="AT78" t="str">
            <v>No</v>
          </cell>
          <cell r="AU78" t="str">
            <v>No</v>
          </cell>
          <cell r="AV78" t="str">
            <v>No</v>
          </cell>
          <cell r="AW78" t="str">
            <v>No</v>
          </cell>
          <cell r="AX78" t="str">
            <v>No</v>
          </cell>
          <cell r="AY78" t="str">
            <v>No</v>
          </cell>
          <cell r="AZ78" t="str">
            <v>No</v>
          </cell>
          <cell r="BA78" t="str">
            <v>No</v>
          </cell>
          <cell r="BB78" t="str">
            <v>Yes</v>
          </cell>
          <cell r="BC78" t="str">
            <v>No</v>
          </cell>
          <cell r="BD78" t="str">
            <v>Yes</v>
          </cell>
          <cell r="BE78" t="str">
            <v>No</v>
          </cell>
          <cell r="BF78" t="str">
            <v>No</v>
          </cell>
          <cell r="BG78" t="str">
            <v>No</v>
          </cell>
          <cell r="BH78" t="str">
            <v>No</v>
          </cell>
          <cell r="BI78" t="str">
            <v>No</v>
          </cell>
          <cell r="BJ78" t="str">
            <v>No</v>
          </cell>
          <cell r="BK78" t="str">
            <v>No</v>
          </cell>
          <cell r="BL78" t="str">
            <v>No</v>
          </cell>
          <cell r="BM78" t="str">
            <v>No</v>
          </cell>
          <cell r="BN78" t="str">
            <v>No</v>
          </cell>
          <cell r="BO78" t="str">
            <v>No</v>
          </cell>
          <cell r="BP78" t="str">
            <v>No</v>
          </cell>
        </row>
        <row r="79">
          <cell r="B79" t="str">
            <v>0078 CZ01 LargeOffice WWR20ContDim</v>
          </cell>
          <cell r="C79" t="str">
            <v>0071 CZ01 LargeOffice Base</v>
          </cell>
          <cell r="D79" t="b">
            <v>1</v>
          </cell>
          <cell r="E79" t="str">
            <v>CZ01RV2.epw</v>
          </cell>
          <cell r="F79">
            <v>1</v>
          </cell>
          <cell r="G79">
            <v>0</v>
          </cell>
          <cell r="H79">
            <v>1.024128E-3</v>
          </cell>
          <cell r="I79">
            <v>0.14961845738037893</v>
          </cell>
          <cell r="J79">
            <v>0</v>
          </cell>
          <cell r="K79">
            <v>3.0234880784205331</v>
          </cell>
          <cell r="L79">
            <v>1.4609636167878515</v>
          </cell>
          <cell r="M79">
            <v>0.73</v>
          </cell>
          <cell r="N79">
            <v>0.75</v>
          </cell>
          <cell r="O79">
            <v>0.75</v>
          </cell>
          <cell r="P79">
            <v>2.8906049533482774</v>
          </cell>
          <cell r="Q79">
            <v>0.34613337434919739</v>
          </cell>
          <cell r="R79">
            <v>2.6687840419430833</v>
          </cell>
          <cell r="S79">
            <v>0.47</v>
          </cell>
          <cell r="T79">
            <v>0.43</v>
          </cell>
          <cell r="U79">
            <v>0.53109999999999991</v>
          </cell>
          <cell r="V79">
            <v>0.48589999999999994</v>
          </cell>
          <cell r="W79">
            <v>0.79099999999999993</v>
          </cell>
          <cell r="X79">
            <v>9.9999999999999995E-7</v>
          </cell>
          <cell r="Y79">
            <v>0</v>
          </cell>
          <cell r="Z79">
            <v>0</v>
          </cell>
          <cell r="AA79">
            <v>9.6875193750387503</v>
          </cell>
          <cell r="AB79">
            <v>10.763910416709722</v>
          </cell>
          <cell r="AC79">
            <v>31468.723000000002</v>
          </cell>
          <cell r="AD79">
            <v>450</v>
          </cell>
          <cell r="AE79">
            <v>450</v>
          </cell>
          <cell r="AF79">
            <v>450</v>
          </cell>
          <cell r="AG79">
            <v>1</v>
          </cell>
          <cell r="AH79">
            <v>0.3</v>
          </cell>
          <cell r="AI79">
            <v>0.2</v>
          </cell>
          <cell r="AJ79">
            <v>3</v>
          </cell>
          <cell r="AK79">
            <v>3</v>
          </cell>
          <cell r="AL79">
            <v>0</v>
          </cell>
          <cell r="AM79" t="str">
            <v>CZ01LargeOfficeWWR20.idf</v>
          </cell>
          <cell r="AN79" t="str">
            <v>CTZ01SiteDesign.idf</v>
          </cell>
          <cell r="AO79">
            <v>0</v>
          </cell>
          <cell r="AP79">
            <v>78</v>
          </cell>
          <cell r="AQ79" t="str">
            <v>LargeOffice</v>
          </cell>
          <cell r="AR79" t="str">
            <v>WWR20</v>
          </cell>
          <cell r="AS79" t="str">
            <v>ContDim</v>
          </cell>
          <cell r="AT79" t="str">
            <v>No</v>
          </cell>
          <cell r="AU79" t="str">
            <v>No</v>
          </cell>
          <cell r="AV79" t="str">
            <v>No</v>
          </cell>
          <cell r="AW79" t="str">
            <v>No</v>
          </cell>
          <cell r="AX79" t="str">
            <v>No</v>
          </cell>
          <cell r="AY79" t="str">
            <v>No</v>
          </cell>
          <cell r="AZ79" t="str">
            <v>No</v>
          </cell>
          <cell r="BA79" t="str">
            <v>No</v>
          </cell>
          <cell r="BB79" t="str">
            <v>No</v>
          </cell>
          <cell r="BC79" t="str">
            <v>No</v>
          </cell>
          <cell r="BD79" t="str">
            <v>Yes</v>
          </cell>
          <cell r="BE79" t="str">
            <v>No</v>
          </cell>
          <cell r="BF79" t="str">
            <v>No</v>
          </cell>
          <cell r="BG79" t="str">
            <v>No</v>
          </cell>
          <cell r="BH79" t="str">
            <v>No</v>
          </cell>
          <cell r="BI79" t="str">
            <v>No</v>
          </cell>
          <cell r="BJ79" t="str">
            <v>No</v>
          </cell>
          <cell r="BK79" t="str">
            <v>No</v>
          </cell>
          <cell r="BL79" t="str">
            <v>No</v>
          </cell>
          <cell r="BM79" t="str">
            <v>No</v>
          </cell>
          <cell r="BN79" t="str">
            <v>No</v>
          </cell>
          <cell r="BO79" t="str">
            <v>No</v>
          </cell>
          <cell r="BP79" t="str">
            <v>No</v>
          </cell>
        </row>
        <row r="80">
          <cell r="B80" t="str">
            <v>0079 CZ01 LargeOffice WWR20ContDimVT+20</v>
          </cell>
          <cell r="C80" t="str">
            <v>0071 CZ01 LargeOffice Base</v>
          </cell>
          <cell r="D80" t="b">
            <v>1</v>
          </cell>
          <cell r="E80" t="str">
            <v>CZ01RV2.epw</v>
          </cell>
          <cell r="F80">
            <v>1</v>
          </cell>
          <cell r="G80">
            <v>0</v>
          </cell>
          <cell r="H80">
            <v>1.024128E-3</v>
          </cell>
          <cell r="I80">
            <v>0.14961845738037893</v>
          </cell>
          <cell r="J80">
            <v>0</v>
          </cell>
          <cell r="K80">
            <v>3.0234880784205331</v>
          </cell>
          <cell r="L80">
            <v>1.4609636167878515</v>
          </cell>
          <cell r="M80">
            <v>0.73</v>
          </cell>
          <cell r="N80">
            <v>0.75</v>
          </cell>
          <cell r="O80">
            <v>0.75</v>
          </cell>
          <cell r="P80">
            <v>2.8906049533482774</v>
          </cell>
          <cell r="Q80">
            <v>0.34613337434919739</v>
          </cell>
          <cell r="R80">
            <v>2.6687840419430833</v>
          </cell>
          <cell r="S80">
            <v>0.47</v>
          </cell>
          <cell r="T80">
            <v>0.43</v>
          </cell>
          <cell r="U80">
            <v>0.63731999999999989</v>
          </cell>
          <cell r="V80">
            <v>0.58307999999999993</v>
          </cell>
          <cell r="W80">
            <v>0.79099999999999993</v>
          </cell>
          <cell r="X80">
            <v>9.9999999999999995E-7</v>
          </cell>
          <cell r="Y80">
            <v>0</v>
          </cell>
          <cell r="Z80">
            <v>0</v>
          </cell>
          <cell r="AA80">
            <v>9.6875193750387503</v>
          </cell>
          <cell r="AB80">
            <v>10.763910416709722</v>
          </cell>
          <cell r="AC80">
            <v>31468.723000000002</v>
          </cell>
          <cell r="AD80">
            <v>450</v>
          </cell>
          <cell r="AE80">
            <v>450</v>
          </cell>
          <cell r="AF80">
            <v>450</v>
          </cell>
          <cell r="AG80">
            <v>1</v>
          </cell>
          <cell r="AH80">
            <v>0.3</v>
          </cell>
          <cell r="AI80">
            <v>0.2</v>
          </cell>
          <cell r="AJ80">
            <v>3</v>
          </cell>
          <cell r="AK80">
            <v>3</v>
          </cell>
          <cell r="AL80">
            <v>0</v>
          </cell>
          <cell r="AM80" t="str">
            <v>CZ01LargeOfficeWWR20.idf</v>
          </cell>
          <cell r="AN80" t="str">
            <v>CTZ01SiteDesign.idf</v>
          </cell>
          <cell r="AO80">
            <v>0</v>
          </cell>
          <cell r="AP80">
            <v>79</v>
          </cell>
          <cell r="AQ80" t="str">
            <v>LargeOffice</v>
          </cell>
          <cell r="AR80" t="str">
            <v>WWR20</v>
          </cell>
          <cell r="AS80" t="str">
            <v>ContDimVT+20</v>
          </cell>
          <cell r="AT80" t="str">
            <v>No</v>
          </cell>
          <cell r="AU80" t="str">
            <v>No</v>
          </cell>
          <cell r="AV80" t="str">
            <v>No</v>
          </cell>
          <cell r="AW80" t="str">
            <v>No</v>
          </cell>
          <cell r="AX80" t="str">
            <v>No</v>
          </cell>
          <cell r="AY80" t="str">
            <v>No</v>
          </cell>
          <cell r="AZ80" t="str">
            <v>No</v>
          </cell>
          <cell r="BA80" t="str">
            <v>No</v>
          </cell>
          <cell r="BB80" t="str">
            <v>Yes</v>
          </cell>
          <cell r="BC80" t="str">
            <v>No</v>
          </cell>
          <cell r="BD80" t="str">
            <v>Yes</v>
          </cell>
          <cell r="BE80" t="str">
            <v>No</v>
          </cell>
          <cell r="BF80" t="str">
            <v>No</v>
          </cell>
          <cell r="BG80" t="str">
            <v>No</v>
          </cell>
          <cell r="BH80" t="str">
            <v>No</v>
          </cell>
          <cell r="BI80" t="str">
            <v>No</v>
          </cell>
          <cell r="BJ80" t="str">
            <v>No</v>
          </cell>
          <cell r="BK80" t="str">
            <v>No</v>
          </cell>
          <cell r="BL80" t="str">
            <v>No</v>
          </cell>
          <cell r="BM80" t="str">
            <v>No</v>
          </cell>
          <cell r="BN80" t="str">
            <v>No</v>
          </cell>
          <cell r="BO80" t="str">
            <v>No</v>
          </cell>
          <cell r="BP80" t="str">
            <v>No</v>
          </cell>
        </row>
        <row r="81">
          <cell r="B81" t="str">
            <v>0080 CZ01 LargeOffice WWR20StDim</v>
          </cell>
          <cell r="C81" t="str">
            <v>0071 CZ01 LargeOffice Base</v>
          </cell>
          <cell r="D81" t="b">
            <v>1</v>
          </cell>
          <cell r="E81" t="str">
            <v>CZ01RV2.epw</v>
          </cell>
          <cell r="F81">
            <v>1</v>
          </cell>
          <cell r="G81">
            <v>0</v>
          </cell>
          <cell r="H81">
            <v>1.024128E-3</v>
          </cell>
          <cell r="I81">
            <v>0.14961845738037893</v>
          </cell>
          <cell r="J81">
            <v>0</v>
          </cell>
          <cell r="K81">
            <v>3.0234880784205331</v>
          </cell>
          <cell r="L81">
            <v>1.4609636167878515</v>
          </cell>
          <cell r="M81">
            <v>0.73</v>
          </cell>
          <cell r="N81">
            <v>0.75</v>
          </cell>
          <cell r="O81">
            <v>0.75</v>
          </cell>
          <cell r="P81">
            <v>2.8906049533482774</v>
          </cell>
          <cell r="Q81">
            <v>0.34613337434919739</v>
          </cell>
          <cell r="R81">
            <v>2.6687840419430833</v>
          </cell>
          <cell r="S81">
            <v>0.47</v>
          </cell>
          <cell r="T81">
            <v>0.43</v>
          </cell>
          <cell r="U81">
            <v>0.53109999999999991</v>
          </cell>
          <cell r="V81">
            <v>0.48589999999999994</v>
          </cell>
          <cell r="W81">
            <v>0.79099999999999993</v>
          </cell>
          <cell r="X81">
            <v>9.9999999999999995E-7</v>
          </cell>
          <cell r="Y81">
            <v>0</v>
          </cell>
          <cell r="Z81">
            <v>0</v>
          </cell>
          <cell r="AA81">
            <v>9.6875193750387503</v>
          </cell>
          <cell r="AB81">
            <v>10.763910416709722</v>
          </cell>
          <cell r="AC81">
            <v>31468.723000000002</v>
          </cell>
          <cell r="AD81">
            <v>450</v>
          </cell>
          <cell r="AE81">
            <v>450</v>
          </cell>
          <cell r="AF81">
            <v>450</v>
          </cell>
          <cell r="AG81">
            <v>2</v>
          </cell>
          <cell r="AH81">
            <v>0.3</v>
          </cell>
          <cell r="AI81">
            <v>0.2</v>
          </cell>
          <cell r="AJ81">
            <v>3</v>
          </cell>
          <cell r="AK81">
            <v>3</v>
          </cell>
          <cell r="AL81">
            <v>0</v>
          </cell>
          <cell r="AM81" t="str">
            <v>CZ01LargeOfficeWWR20.idf</v>
          </cell>
          <cell r="AN81" t="str">
            <v>CTZ01SiteDesign.idf</v>
          </cell>
          <cell r="AO81">
            <v>0</v>
          </cell>
          <cell r="AP81">
            <v>80</v>
          </cell>
          <cell r="AQ81" t="str">
            <v>LargeOffice</v>
          </cell>
          <cell r="AR81" t="str">
            <v>WWR20</v>
          </cell>
          <cell r="AS81" t="str">
            <v>StDim</v>
          </cell>
          <cell r="AT81" t="str">
            <v>No</v>
          </cell>
          <cell r="AU81" t="str">
            <v>No</v>
          </cell>
          <cell r="AV81" t="str">
            <v>No</v>
          </cell>
          <cell r="AW81" t="str">
            <v>No</v>
          </cell>
          <cell r="AX81" t="str">
            <v>No</v>
          </cell>
          <cell r="AY81" t="str">
            <v>No</v>
          </cell>
          <cell r="AZ81" t="str">
            <v>No</v>
          </cell>
          <cell r="BA81" t="str">
            <v>No</v>
          </cell>
          <cell r="BB81" t="str">
            <v>No</v>
          </cell>
          <cell r="BC81" t="str">
            <v>No</v>
          </cell>
          <cell r="BD81" t="str">
            <v>Yes</v>
          </cell>
          <cell r="BE81" t="str">
            <v>No</v>
          </cell>
          <cell r="BF81" t="str">
            <v>No</v>
          </cell>
          <cell r="BG81" t="str">
            <v>No</v>
          </cell>
          <cell r="BH81" t="str">
            <v>No</v>
          </cell>
          <cell r="BI81" t="str">
            <v>No</v>
          </cell>
          <cell r="BJ81" t="str">
            <v>No</v>
          </cell>
          <cell r="BK81" t="str">
            <v>No</v>
          </cell>
          <cell r="BL81" t="str">
            <v>No</v>
          </cell>
          <cell r="BM81" t="str">
            <v>No</v>
          </cell>
          <cell r="BN81" t="str">
            <v>No</v>
          </cell>
          <cell r="BO81" t="str">
            <v>No</v>
          </cell>
          <cell r="BP81" t="str">
            <v>No</v>
          </cell>
        </row>
        <row r="82">
          <cell r="B82" t="str">
            <v>0081 CZ01 LargeOffice WWR20StDimVT+20</v>
          </cell>
          <cell r="C82" t="str">
            <v>0071 CZ01 LargeOffice Base</v>
          </cell>
          <cell r="D82" t="b">
            <v>1</v>
          </cell>
          <cell r="E82" t="str">
            <v>CZ01RV2.epw</v>
          </cell>
          <cell r="F82">
            <v>1</v>
          </cell>
          <cell r="G82">
            <v>0</v>
          </cell>
          <cell r="H82">
            <v>1.024128E-3</v>
          </cell>
          <cell r="I82">
            <v>0.14961845738037893</v>
          </cell>
          <cell r="J82">
            <v>0</v>
          </cell>
          <cell r="K82">
            <v>3.0234880784205331</v>
          </cell>
          <cell r="L82">
            <v>1.4609636167878515</v>
          </cell>
          <cell r="M82">
            <v>0.73</v>
          </cell>
          <cell r="N82">
            <v>0.75</v>
          </cell>
          <cell r="O82">
            <v>0.75</v>
          </cell>
          <cell r="P82">
            <v>2.8906049533482774</v>
          </cell>
          <cell r="Q82">
            <v>0.34613337434919739</v>
          </cell>
          <cell r="R82">
            <v>2.6687840419430833</v>
          </cell>
          <cell r="S82">
            <v>0.47</v>
          </cell>
          <cell r="T82">
            <v>0.43</v>
          </cell>
          <cell r="U82">
            <v>0.63731999999999989</v>
          </cell>
          <cell r="V82">
            <v>0.58307999999999993</v>
          </cell>
          <cell r="W82">
            <v>0.79099999999999993</v>
          </cell>
          <cell r="X82">
            <v>9.9999999999999995E-7</v>
          </cell>
          <cell r="Y82">
            <v>0</v>
          </cell>
          <cell r="Z82">
            <v>0</v>
          </cell>
          <cell r="AA82">
            <v>9.6875193750387503</v>
          </cell>
          <cell r="AB82">
            <v>10.763910416709722</v>
          </cell>
          <cell r="AC82">
            <v>31468.723000000002</v>
          </cell>
          <cell r="AD82">
            <v>450</v>
          </cell>
          <cell r="AE82">
            <v>450</v>
          </cell>
          <cell r="AF82">
            <v>450</v>
          </cell>
          <cell r="AG82">
            <v>2</v>
          </cell>
          <cell r="AH82">
            <v>0.3</v>
          </cell>
          <cell r="AI82">
            <v>0.2</v>
          </cell>
          <cell r="AJ82">
            <v>3</v>
          </cell>
          <cell r="AK82">
            <v>3</v>
          </cell>
          <cell r="AL82">
            <v>0</v>
          </cell>
          <cell r="AM82" t="str">
            <v>CZ01LargeOfficeWWR20.idf</v>
          </cell>
          <cell r="AN82" t="str">
            <v>CTZ01SiteDesign.idf</v>
          </cell>
          <cell r="AO82">
            <v>0</v>
          </cell>
          <cell r="AP82">
            <v>81</v>
          </cell>
          <cell r="AQ82" t="str">
            <v>LargeOffice</v>
          </cell>
          <cell r="AR82" t="str">
            <v>WWR20</v>
          </cell>
          <cell r="AS82" t="str">
            <v>StDimVT+20</v>
          </cell>
          <cell r="AT82" t="str">
            <v>No</v>
          </cell>
          <cell r="AU82" t="str">
            <v>No</v>
          </cell>
          <cell r="AV82" t="str">
            <v>No</v>
          </cell>
          <cell r="AW82" t="str">
            <v>No</v>
          </cell>
          <cell r="AX82" t="str">
            <v>No</v>
          </cell>
          <cell r="AY82" t="str">
            <v>No</v>
          </cell>
          <cell r="AZ82" t="str">
            <v>No</v>
          </cell>
          <cell r="BA82" t="str">
            <v>No</v>
          </cell>
          <cell r="BB82" t="str">
            <v>Yes</v>
          </cell>
          <cell r="BC82" t="str">
            <v>No</v>
          </cell>
          <cell r="BD82" t="str">
            <v>Yes</v>
          </cell>
          <cell r="BE82" t="str">
            <v>No</v>
          </cell>
          <cell r="BF82" t="str">
            <v>No</v>
          </cell>
          <cell r="BG82" t="str">
            <v>No</v>
          </cell>
          <cell r="BH82" t="str">
            <v>No</v>
          </cell>
          <cell r="BI82" t="str">
            <v>No</v>
          </cell>
          <cell r="BJ82" t="str">
            <v>No</v>
          </cell>
          <cell r="BK82" t="str">
            <v>No</v>
          </cell>
          <cell r="BL82" t="str">
            <v>No</v>
          </cell>
          <cell r="BM82" t="str">
            <v>No</v>
          </cell>
          <cell r="BN82" t="str">
            <v>No</v>
          </cell>
          <cell r="BO82" t="str">
            <v>No</v>
          </cell>
          <cell r="BP82" t="str">
            <v>No</v>
          </cell>
        </row>
        <row r="83">
          <cell r="B83" t="str">
            <v>0082 CZ01 LargeOffice WWR60ContDim</v>
          </cell>
          <cell r="C83" t="str">
            <v>0071 CZ01 LargeOffice Base</v>
          </cell>
          <cell r="D83" t="b">
            <v>1</v>
          </cell>
          <cell r="E83" t="str">
            <v>CZ01RV2.epw</v>
          </cell>
          <cell r="F83">
            <v>1</v>
          </cell>
          <cell r="G83">
            <v>0</v>
          </cell>
          <cell r="H83">
            <v>1.024128E-3</v>
          </cell>
          <cell r="I83">
            <v>0.14961845738037893</v>
          </cell>
          <cell r="J83">
            <v>0</v>
          </cell>
          <cell r="K83">
            <v>3.0234880784205331</v>
          </cell>
          <cell r="L83">
            <v>1.4609636167878515</v>
          </cell>
          <cell r="M83">
            <v>0.73</v>
          </cell>
          <cell r="N83">
            <v>0.75</v>
          </cell>
          <cell r="O83">
            <v>0.75</v>
          </cell>
          <cell r="P83">
            <v>2.8906049533482774</v>
          </cell>
          <cell r="Q83">
            <v>0.34613337434919739</v>
          </cell>
          <cell r="R83">
            <v>2.6687840419430833</v>
          </cell>
          <cell r="S83">
            <v>0.47</v>
          </cell>
          <cell r="T83">
            <v>0.43</v>
          </cell>
          <cell r="U83">
            <v>0.53109999999999991</v>
          </cell>
          <cell r="V83">
            <v>0.48589999999999994</v>
          </cell>
          <cell r="W83">
            <v>0.79099999999999993</v>
          </cell>
          <cell r="X83">
            <v>9.9999999999999995E-7</v>
          </cell>
          <cell r="Y83">
            <v>0</v>
          </cell>
          <cell r="Z83">
            <v>0</v>
          </cell>
          <cell r="AA83">
            <v>9.6875193750387503</v>
          </cell>
          <cell r="AB83">
            <v>10.763910416709722</v>
          </cell>
          <cell r="AC83">
            <v>31468.723000000002</v>
          </cell>
          <cell r="AD83">
            <v>450</v>
          </cell>
          <cell r="AE83">
            <v>450</v>
          </cell>
          <cell r="AF83">
            <v>450</v>
          </cell>
          <cell r="AG83">
            <v>1</v>
          </cell>
          <cell r="AH83">
            <v>0.3</v>
          </cell>
          <cell r="AI83">
            <v>0.2</v>
          </cell>
          <cell r="AJ83">
            <v>3</v>
          </cell>
          <cell r="AK83">
            <v>3</v>
          </cell>
          <cell r="AL83">
            <v>0</v>
          </cell>
          <cell r="AM83" t="str">
            <v>CZ01LargeOfficeWWR60.idf</v>
          </cell>
          <cell r="AN83" t="str">
            <v>CTZ01SiteDesign.idf</v>
          </cell>
          <cell r="AO83">
            <v>0</v>
          </cell>
          <cell r="AP83">
            <v>82</v>
          </cell>
          <cell r="AQ83" t="str">
            <v>LargeOffice</v>
          </cell>
          <cell r="AR83" t="str">
            <v>WWR60</v>
          </cell>
          <cell r="AS83" t="str">
            <v>ContDim</v>
          </cell>
          <cell r="AT83" t="str">
            <v>No</v>
          </cell>
          <cell r="AU83" t="str">
            <v>No</v>
          </cell>
          <cell r="AV83" t="str">
            <v>No</v>
          </cell>
          <cell r="AW83" t="str">
            <v>No</v>
          </cell>
          <cell r="AX83" t="str">
            <v>No</v>
          </cell>
          <cell r="AY83" t="str">
            <v>No</v>
          </cell>
          <cell r="AZ83" t="str">
            <v>No</v>
          </cell>
          <cell r="BA83" t="str">
            <v>No</v>
          </cell>
          <cell r="BB83" t="str">
            <v>No</v>
          </cell>
          <cell r="BC83" t="str">
            <v>No</v>
          </cell>
          <cell r="BD83" t="str">
            <v>Yes</v>
          </cell>
          <cell r="BE83" t="str">
            <v>No</v>
          </cell>
          <cell r="BF83" t="str">
            <v>No</v>
          </cell>
          <cell r="BG83" t="str">
            <v>No</v>
          </cell>
          <cell r="BH83" t="str">
            <v>No</v>
          </cell>
          <cell r="BI83" t="str">
            <v>No</v>
          </cell>
          <cell r="BJ83" t="str">
            <v>No</v>
          </cell>
          <cell r="BK83" t="str">
            <v>No</v>
          </cell>
          <cell r="BL83" t="str">
            <v>No</v>
          </cell>
          <cell r="BM83" t="str">
            <v>No</v>
          </cell>
          <cell r="BN83" t="str">
            <v>No</v>
          </cell>
          <cell r="BO83" t="str">
            <v>No</v>
          </cell>
          <cell r="BP83" t="str">
            <v>No</v>
          </cell>
        </row>
        <row r="84">
          <cell r="B84" t="str">
            <v>0083 CZ01 LargeOffice WWR60ContDimVT+20</v>
          </cell>
          <cell r="C84" t="str">
            <v>0071 CZ01 LargeOffice Base</v>
          </cell>
          <cell r="D84" t="b">
            <v>1</v>
          </cell>
          <cell r="E84" t="str">
            <v>CZ01RV2.epw</v>
          </cell>
          <cell r="F84">
            <v>1</v>
          </cell>
          <cell r="G84">
            <v>0</v>
          </cell>
          <cell r="H84">
            <v>1.024128E-3</v>
          </cell>
          <cell r="I84">
            <v>0.14961845738037893</v>
          </cell>
          <cell r="J84">
            <v>0</v>
          </cell>
          <cell r="K84">
            <v>3.0234880784205331</v>
          </cell>
          <cell r="L84">
            <v>1.4609636167878515</v>
          </cell>
          <cell r="M84">
            <v>0.73</v>
          </cell>
          <cell r="N84">
            <v>0.75</v>
          </cell>
          <cell r="O84">
            <v>0.75</v>
          </cell>
          <cell r="P84">
            <v>2.8906049533482774</v>
          </cell>
          <cell r="Q84">
            <v>0.34613337434919739</v>
          </cell>
          <cell r="R84">
            <v>2.6687840419430833</v>
          </cell>
          <cell r="S84">
            <v>0.47</v>
          </cell>
          <cell r="T84">
            <v>0.43</v>
          </cell>
          <cell r="U84">
            <v>0.63731999999999989</v>
          </cell>
          <cell r="V84">
            <v>0.58307999999999993</v>
          </cell>
          <cell r="W84">
            <v>0.79099999999999993</v>
          </cell>
          <cell r="X84">
            <v>9.9999999999999995E-7</v>
          </cell>
          <cell r="Y84">
            <v>0</v>
          </cell>
          <cell r="Z84">
            <v>0</v>
          </cell>
          <cell r="AA84">
            <v>9.6875193750387503</v>
          </cell>
          <cell r="AB84">
            <v>10.763910416709722</v>
          </cell>
          <cell r="AC84">
            <v>31468.723000000002</v>
          </cell>
          <cell r="AD84">
            <v>450</v>
          </cell>
          <cell r="AE84">
            <v>450</v>
          </cell>
          <cell r="AF84">
            <v>450</v>
          </cell>
          <cell r="AG84">
            <v>1</v>
          </cell>
          <cell r="AH84">
            <v>0.3</v>
          </cell>
          <cell r="AI84">
            <v>0.2</v>
          </cell>
          <cell r="AJ84">
            <v>3</v>
          </cell>
          <cell r="AK84">
            <v>3</v>
          </cell>
          <cell r="AL84">
            <v>0</v>
          </cell>
          <cell r="AM84" t="str">
            <v>CZ01LargeOfficeWWR60.idf</v>
          </cell>
          <cell r="AN84" t="str">
            <v>CTZ01SiteDesign.idf</v>
          </cell>
          <cell r="AO84">
            <v>0</v>
          </cell>
          <cell r="AP84">
            <v>83</v>
          </cell>
          <cell r="AQ84" t="str">
            <v>LargeOffice</v>
          </cell>
          <cell r="AR84" t="str">
            <v>WWR60</v>
          </cell>
          <cell r="AS84" t="str">
            <v>ContDimVT+20</v>
          </cell>
          <cell r="AT84" t="str">
            <v>No</v>
          </cell>
          <cell r="AU84" t="str">
            <v>No</v>
          </cell>
          <cell r="AV84" t="str">
            <v>No</v>
          </cell>
          <cell r="AW84" t="str">
            <v>No</v>
          </cell>
          <cell r="AX84" t="str">
            <v>No</v>
          </cell>
          <cell r="AY84" t="str">
            <v>No</v>
          </cell>
          <cell r="AZ84" t="str">
            <v>No</v>
          </cell>
          <cell r="BA84" t="str">
            <v>No</v>
          </cell>
          <cell r="BB84" t="str">
            <v>Yes</v>
          </cell>
          <cell r="BC84" t="str">
            <v>No</v>
          </cell>
          <cell r="BD84" t="str">
            <v>Yes</v>
          </cell>
          <cell r="BE84" t="str">
            <v>No</v>
          </cell>
          <cell r="BF84" t="str">
            <v>No</v>
          </cell>
          <cell r="BG84" t="str">
            <v>No</v>
          </cell>
          <cell r="BH84" t="str">
            <v>No</v>
          </cell>
          <cell r="BI84" t="str">
            <v>No</v>
          </cell>
          <cell r="BJ84" t="str">
            <v>No</v>
          </cell>
          <cell r="BK84" t="str">
            <v>No</v>
          </cell>
          <cell r="BL84" t="str">
            <v>No</v>
          </cell>
          <cell r="BM84" t="str">
            <v>No</v>
          </cell>
          <cell r="BN84" t="str">
            <v>No</v>
          </cell>
          <cell r="BO84" t="str">
            <v>No</v>
          </cell>
          <cell r="BP84" t="str">
            <v>No</v>
          </cell>
        </row>
        <row r="85">
          <cell r="B85" t="str">
            <v>0084 CZ01 LargeOffice WWR60StDim</v>
          </cell>
          <cell r="C85" t="str">
            <v>0071 CZ01 LargeOffice Base</v>
          </cell>
          <cell r="D85" t="b">
            <v>1</v>
          </cell>
          <cell r="E85" t="str">
            <v>CZ01RV2.epw</v>
          </cell>
          <cell r="F85">
            <v>1</v>
          </cell>
          <cell r="G85">
            <v>0</v>
          </cell>
          <cell r="H85">
            <v>1.024128E-3</v>
          </cell>
          <cell r="I85">
            <v>0.14961845738037893</v>
          </cell>
          <cell r="J85">
            <v>0</v>
          </cell>
          <cell r="K85">
            <v>3.0234880784205331</v>
          </cell>
          <cell r="L85">
            <v>1.4609636167878515</v>
          </cell>
          <cell r="M85">
            <v>0.73</v>
          </cell>
          <cell r="N85">
            <v>0.75</v>
          </cell>
          <cell r="O85">
            <v>0.75</v>
          </cell>
          <cell r="P85">
            <v>2.8906049533482774</v>
          </cell>
          <cell r="Q85">
            <v>0.34613337434919739</v>
          </cell>
          <cell r="R85">
            <v>2.6687840419430833</v>
          </cell>
          <cell r="S85">
            <v>0.47</v>
          </cell>
          <cell r="T85">
            <v>0.43</v>
          </cell>
          <cell r="U85">
            <v>0.53109999999999991</v>
          </cell>
          <cell r="V85">
            <v>0.48589999999999994</v>
          </cell>
          <cell r="W85">
            <v>0.79099999999999993</v>
          </cell>
          <cell r="X85">
            <v>9.9999999999999995E-7</v>
          </cell>
          <cell r="Y85">
            <v>0</v>
          </cell>
          <cell r="Z85">
            <v>0</v>
          </cell>
          <cell r="AA85">
            <v>9.6875193750387503</v>
          </cell>
          <cell r="AB85">
            <v>10.763910416709722</v>
          </cell>
          <cell r="AC85">
            <v>31468.723000000002</v>
          </cell>
          <cell r="AD85">
            <v>450</v>
          </cell>
          <cell r="AE85">
            <v>450</v>
          </cell>
          <cell r="AF85">
            <v>450</v>
          </cell>
          <cell r="AG85">
            <v>2</v>
          </cell>
          <cell r="AH85">
            <v>0.3</v>
          </cell>
          <cell r="AI85">
            <v>0.2</v>
          </cell>
          <cell r="AJ85">
            <v>3</v>
          </cell>
          <cell r="AK85">
            <v>3</v>
          </cell>
          <cell r="AL85">
            <v>0</v>
          </cell>
          <cell r="AM85" t="str">
            <v>CZ01LargeOfficeWWR60.idf</v>
          </cell>
          <cell r="AN85" t="str">
            <v>CTZ01SiteDesign.idf</v>
          </cell>
          <cell r="AO85">
            <v>0</v>
          </cell>
          <cell r="AP85">
            <v>84</v>
          </cell>
          <cell r="AQ85" t="str">
            <v>LargeOffice</v>
          </cell>
          <cell r="AR85" t="str">
            <v>WWR60</v>
          </cell>
          <cell r="AS85" t="str">
            <v>StDim</v>
          </cell>
          <cell r="AT85" t="str">
            <v>No</v>
          </cell>
          <cell r="AU85" t="str">
            <v>No</v>
          </cell>
          <cell r="AV85" t="str">
            <v>No</v>
          </cell>
          <cell r="AW85" t="str">
            <v>No</v>
          </cell>
          <cell r="AX85" t="str">
            <v>No</v>
          </cell>
          <cell r="AY85" t="str">
            <v>No</v>
          </cell>
          <cell r="AZ85" t="str">
            <v>No</v>
          </cell>
          <cell r="BA85" t="str">
            <v>No</v>
          </cell>
          <cell r="BB85" t="str">
            <v>No</v>
          </cell>
          <cell r="BC85" t="str">
            <v>No</v>
          </cell>
          <cell r="BD85" t="str">
            <v>Yes</v>
          </cell>
          <cell r="BE85" t="str">
            <v>No</v>
          </cell>
          <cell r="BF85" t="str">
            <v>No</v>
          </cell>
          <cell r="BG85" t="str">
            <v>No</v>
          </cell>
          <cell r="BH85" t="str">
            <v>No</v>
          </cell>
          <cell r="BI85" t="str">
            <v>No</v>
          </cell>
          <cell r="BJ85" t="str">
            <v>No</v>
          </cell>
          <cell r="BK85" t="str">
            <v>No</v>
          </cell>
          <cell r="BL85" t="str">
            <v>No</v>
          </cell>
          <cell r="BM85" t="str">
            <v>No</v>
          </cell>
          <cell r="BN85" t="str">
            <v>No</v>
          </cell>
          <cell r="BO85" t="str">
            <v>No</v>
          </cell>
          <cell r="BP85" t="str">
            <v>No</v>
          </cell>
        </row>
        <row r="86">
          <cell r="B86" t="str">
            <v>0085 CZ01 LargeOffice WWR60StDimVT+20</v>
          </cell>
          <cell r="C86" t="str">
            <v>0071 CZ01 LargeOffice Base</v>
          </cell>
          <cell r="D86" t="b">
            <v>1</v>
          </cell>
          <cell r="E86" t="str">
            <v>CZ01RV2.epw</v>
          </cell>
          <cell r="F86">
            <v>1</v>
          </cell>
          <cell r="G86">
            <v>0</v>
          </cell>
          <cell r="H86">
            <v>1.024128E-3</v>
          </cell>
          <cell r="I86">
            <v>0.14961845738037893</v>
          </cell>
          <cell r="J86">
            <v>0</v>
          </cell>
          <cell r="K86">
            <v>3.0234880784205331</v>
          </cell>
          <cell r="L86">
            <v>1.4609636167878515</v>
          </cell>
          <cell r="M86">
            <v>0.73</v>
          </cell>
          <cell r="N86">
            <v>0.75</v>
          </cell>
          <cell r="O86">
            <v>0.75</v>
          </cell>
          <cell r="P86">
            <v>2.8906049533482774</v>
          </cell>
          <cell r="Q86">
            <v>0.34613337434919739</v>
          </cell>
          <cell r="R86">
            <v>2.6687840419430833</v>
          </cell>
          <cell r="S86">
            <v>0.47</v>
          </cell>
          <cell r="T86">
            <v>0.43</v>
          </cell>
          <cell r="U86">
            <v>0.63731999999999989</v>
          </cell>
          <cell r="V86">
            <v>0.58307999999999993</v>
          </cell>
          <cell r="W86">
            <v>0.79099999999999993</v>
          </cell>
          <cell r="X86">
            <v>9.9999999999999995E-7</v>
          </cell>
          <cell r="Y86">
            <v>0</v>
          </cell>
          <cell r="Z86">
            <v>0</v>
          </cell>
          <cell r="AA86">
            <v>9.6875193750387503</v>
          </cell>
          <cell r="AB86">
            <v>10.763910416709722</v>
          </cell>
          <cell r="AC86">
            <v>31468.723000000002</v>
          </cell>
          <cell r="AD86">
            <v>450</v>
          </cell>
          <cell r="AE86">
            <v>450</v>
          </cell>
          <cell r="AF86">
            <v>450</v>
          </cell>
          <cell r="AG86">
            <v>2</v>
          </cell>
          <cell r="AH86">
            <v>0.3</v>
          </cell>
          <cell r="AI86">
            <v>0.2</v>
          </cell>
          <cell r="AJ86">
            <v>3</v>
          </cell>
          <cell r="AK86">
            <v>3</v>
          </cell>
          <cell r="AL86">
            <v>0</v>
          </cell>
          <cell r="AM86" t="str">
            <v>CZ01LargeOfficeWWR60.idf</v>
          </cell>
          <cell r="AN86" t="str">
            <v>CTZ01SiteDesign.idf</v>
          </cell>
          <cell r="AO86">
            <v>0</v>
          </cell>
          <cell r="AP86">
            <v>85</v>
          </cell>
          <cell r="AQ86" t="str">
            <v>LargeOffice</v>
          </cell>
          <cell r="AR86" t="str">
            <v>WWR60</v>
          </cell>
          <cell r="AS86" t="str">
            <v>StDimVT+20</v>
          </cell>
          <cell r="AT86" t="str">
            <v>No</v>
          </cell>
          <cell r="AU86" t="str">
            <v>No</v>
          </cell>
          <cell r="AV86" t="str">
            <v>No</v>
          </cell>
          <cell r="AW86" t="str">
            <v>No</v>
          </cell>
          <cell r="AX86" t="str">
            <v>No</v>
          </cell>
          <cell r="AY86" t="str">
            <v>No</v>
          </cell>
          <cell r="AZ86" t="str">
            <v>No</v>
          </cell>
          <cell r="BA86" t="str">
            <v>No</v>
          </cell>
          <cell r="BB86" t="str">
            <v>Yes</v>
          </cell>
          <cell r="BC86" t="str">
            <v>No</v>
          </cell>
          <cell r="BD86" t="str">
            <v>Yes</v>
          </cell>
          <cell r="BE86" t="str">
            <v>No</v>
          </cell>
          <cell r="BF86" t="str">
            <v>No</v>
          </cell>
          <cell r="BG86" t="str">
            <v>No</v>
          </cell>
          <cell r="BH86" t="str">
            <v>No</v>
          </cell>
          <cell r="BI86" t="str">
            <v>No</v>
          </cell>
          <cell r="BJ86" t="str">
            <v>No</v>
          </cell>
          <cell r="BK86" t="str">
            <v>No</v>
          </cell>
          <cell r="BL86" t="str">
            <v>No</v>
          </cell>
          <cell r="BM86" t="str">
            <v>No</v>
          </cell>
          <cell r="BN86" t="str">
            <v>No</v>
          </cell>
          <cell r="BO86" t="str">
            <v>No</v>
          </cell>
          <cell r="BP86" t="str">
            <v>No</v>
          </cell>
        </row>
        <row r="87">
          <cell r="B87" t="str">
            <v>0086 CZ07 SAloneRetail BaseStDim</v>
          </cell>
          <cell r="C87">
            <v>0</v>
          </cell>
          <cell r="D87" t="b">
            <v>1</v>
          </cell>
          <cell r="E87" t="str">
            <v>CZ07RV2.epw</v>
          </cell>
          <cell r="F87">
            <v>7</v>
          </cell>
          <cell r="G87">
            <v>0</v>
          </cell>
          <cell r="H87">
            <v>1.024128E-3</v>
          </cell>
          <cell r="I87">
            <v>4.9558290587117117E-2</v>
          </cell>
          <cell r="J87">
            <v>0</v>
          </cell>
          <cell r="K87">
            <v>2.0579129996354562</v>
          </cell>
          <cell r="L87">
            <v>1.4609636167878515</v>
          </cell>
          <cell r="M87">
            <v>0.73</v>
          </cell>
          <cell r="N87">
            <v>0.44999999999999996</v>
          </cell>
          <cell r="O87">
            <v>0.8</v>
          </cell>
          <cell r="P87">
            <v>1.9250298745632004</v>
          </cell>
          <cell r="Q87">
            <v>1.5E-3</v>
          </cell>
          <cell r="R87">
            <v>4.3722632176514349</v>
          </cell>
          <cell r="S87">
            <v>0.61</v>
          </cell>
          <cell r="T87">
            <v>0.34</v>
          </cell>
          <cell r="U87">
            <v>0.68929999999999991</v>
          </cell>
          <cell r="V87">
            <v>0.38419999999999999</v>
          </cell>
          <cell r="W87">
            <v>0.64409999999999989</v>
          </cell>
          <cell r="X87">
            <v>9.9999999999999995E-7</v>
          </cell>
          <cell r="Y87">
            <v>0</v>
          </cell>
          <cell r="Z87">
            <v>0</v>
          </cell>
          <cell r="AA87">
            <v>9.6875193750387503</v>
          </cell>
          <cell r="AB87">
            <v>10.763910416709722</v>
          </cell>
          <cell r="AC87">
            <v>31468.723000000002</v>
          </cell>
          <cell r="AD87">
            <v>100000</v>
          </cell>
          <cell r="AE87">
            <v>100000</v>
          </cell>
          <cell r="AF87">
            <v>450</v>
          </cell>
          <cell r="AG87">
            <v>2</v>
          </cell>
          <cell r="AH87">
            <v>0.3</v>
          </cell>
          <cell r="AI87">
            <v>0.2</v>
          </cell>
          <cell r="AJ87">
            <v>4</v>
          </cell>
          <cell r="AK87">
            <v>3</v>
          </cell>
          <cell r="AL87">
            <v>0</v>
          </cell>
          <cell r="AM87" t="str">
            <v>CZ07SAloneRetail.idf</v>
          </cell>
          <cell r="AN87" t="str">
            <v>CTZ07SiteDesign.idf</v>
          </cell>
          <cell r="AO87">
            <v>0</v>
          </cell>
          <cell r="AP87">
            <v>86</v>
          </cell>
          <cell r="AQ87" t="str">
            <v>SAloneRetail</v>
          </cell>
          <cell r="AR87" t="str">
            <v>Base</v>
          </cell>
          <cell r="AS87" t="str">
            <v>StDim</v>
          </cell>
          <cell r="AT87" t="str">
            <v>No</v>
          </cell>
          <cell r="AU87" t="str">
            <v>No</v>
          </cell>
          <cell r="AV87" t="str">
            <v>No</v>
          </cell>
          <cell r="AW87" t="str">
            <v>No</v>
          </cell>
          <cell r="AX87" t="str">
            <v>No</v>
          </cell>
          <cell r="AY87" t="str">
            <v>No</v>
          </cell>
          <cell r="AZ87" t="str">
            <v>No</v>
          </cell>
          <cell r="BA87" t="str">
            <v>No</v>
          </cell>
          <cell r="BB87" t="str">
            <v>No</v>
          </cell>
          <cell r="BC87" t="str">
            <v>No</v>
          </cell>
          <cell r="BD87" t="str">
            <v>No</v>
          </cell>
          <cell r="BE87" t="str">
            <v>No</v>
          </cell>
          <cell r="BF87" t="str">
            <v>No</v>
          </cell>
          <cell r="BG87" t="str">
            <v>No</v>
          </cell>
          <cell r="BH87" t="str">
            <v>No</v>
          </cell>
          <cell r="BI87" t="str">
            <v>No</v>
          </cell>
          <cell r="BJ87" t="str">
            <v>No</v>
          </cell>
          <cell r="BK87" t="str">
            <v>No</v>
          </cell>
          <cell r="BL87" t="str">
            <v>No</v>
          </cell>
          <cell r="BM87" t="str">
            <v>No</v>
          </cell>
          <cell r="BN87" t="str">
            <v>No</v>
          </cell>
          <cell r="BO87" t="str">
            <v>No</v>
          </cell>
          <cell r="BP87" t="str">
            <v>No</v>
          </cell>
        </row>
        <row r="88">
          <cell r="B88" t="str">
            <v>0087 CZ07 SAloneRetail BaseStDimSVT+20</v>
          </cell>
          <cell r="C88" t="str">
            <v>0086 CZ07 SAloneRetail BaseStDim</v>
          </cell>
          <cell r="D88" t="b">
            <v>1</v>
          </cell>
          <cell r="E88" t="str">
            <v>CZ07RV2.epw</v>
          </cell>
          <cell r="F88">
            <v>7</v>
          </cell>
          <cell r="G88">
            <v>0</v>
          </cell>
          <cell r="H88">
            <v>1.024128E-3</v>
          </cell>
          <cell r="I88">
            <v>4.9558290587117117E-2</v>
          </cell>
          <cell r="J88">
            <v>0</v>
          </cell>
          <cell r="K88">
            <v>2.0579129996354562</v>
          </cell>
          <cell r="L88">
            <v>1.4609636167878515</v>
          </cell>
          <cell r="M88">
            <v>0.73</v>
          </cell>
          <cell r="N88">
            <v>0.44999999999999996</v>
          </cell>
          <cell r="O88">
            <v>0.8</v>
          </cell>
          <cell r="P88">
            <v>1.9250298745632004</v>
          </cell>
          <cell r="Q88">
            <v>1.5E-3</v>
          </cell>
          <cell r="R88">
            <v>4.3722632176514349</v>
          </cell>
          <cell r="S88">
            <v>0.61</v>
          </cell>
          <cell r="T88">
            <v>0.34</v>
          </cell>
          <cell r="U88">
            <v>0.68929999999999991</v>
          </cell>
          <cell r="V88">
            <v>0.38419999999999999</v>
          </cell>
          <cell r="W88">
            <v>0.77291999999999983</v>
          </cell>
          <cell r="X88">
            <v>9.9999999999999995E-7</v>
          </cell>
          <cell r="Y88">
            <v>0</v>
          </cell>
          <cell r="Z88">
            <v>0</v>
          </cell>
          <cell r="AA88">
            <v>9.6875193750387503</v>
          </cell>
          <cell r="AB88">
            <v>10.763910416709722</v>
          </cell>
          <cell r="AC88">
            <v>31468.723000000002</v>
          </cell>
          <cell r="AD88">
            <v>100000</v>
          </cell>
          <cell r="AE88">
            <v>100000</v>
          </cell>
          <cell r="AF88">
            <v>450</v>
          </cell>
          <cell r="AG88">
            <v>2</v>
          </cell>
          <cell r="AH88">
            <v>0.3</v>
          </cell>
          <cell r="AI88">
            <v>0.2</v>
          </cell>
          <cell r="AJ88">
            <v>4</v>
          </cell>
          <cell r="AK88">
            <v>3</v>
          </cell>
          <cell r="AL88">
            <v>0</v>
          </cell>
          <cell r="AM88" t="str">
            <v>CZ07SAloneRetail.idf</v>
          </cell>
          <cell r="AN88" t="str">
            <v>CTZ07SiteDesign.idf</v>
          </cell>
          <cell r="AO88">
            <v>0</v>
          </cell>
          <cell r="AP88">
            <v>87</v>
          </cell>
          <cell r="AQ88" t="str">
            <v>SAloneRetail</v>
          </cell>
          <cell r="AR88" t="str">
            <v>Base</v>
          </cell>
          <cell r="AS88" t="str">
            <v>StDimSVT+20</v>
          </cell>
          <cell r="AT88" t="str">
            <v>No</v>
          </cell>
          <cell r="AU88" t="str">
            <v>No</v>
          </cell>
          <cell r="AV88" t="str">
            <v>No</v>
          </cell>
          <cell r="AW88" t="str">
            <v>No</v>
          </cell>
          <cell r="AX88" t="str">
            <v>No</v>
          </cell>
          <cell r="AY88" t="str">
            <v>No</v>
          </cell>
          <cell r="AZ88" t="str">
            <v>No</v>
          </cell>
          <cell r="BA88" t="str">
            <v>No</v>
          </cell>
          <cell r="BB88" t="str">
            <v>No</v>
          </cell>
          <cell r="BC88" t="str">
            <v>Yes</v>
          </cell>
          <cell r="BD88" t="str">
            <v>No</v>
          </cell>
          <cell r="BE88" t="str">
            <v>No</v>
          </cell>
          <cell r="BF88" t="str">
            <v>No</v>
          </cell>
          <cell r="BG88" t="str">
            <v>No</v>
          </cell>
          <cell r="BH88" t="str">
            <v>No</v>
          </cell>
          <cell r="BI88" t="str">
            <v>No</v>
          </cell>
          <cell r="BJ88" t="str">
            <v>No</v>
          </cell>
          <cell r="BK88" t="str">
            <v>No</v>
          </cell>
          <cell r="BL88" t="str">
            <v>No</v>
          </cell>
          <cell r="BM88" t="str">
            <v>No</v>
          </cell>
          <cell r="BN88" t="str">
            <v>No</v>
          </cell>
          <cell r="BO88" t="str">
            <v>No</v>
          </cell>
          <cell r="BP88" t="str">
            <v>No</v>
          </cell>
        </row>
        <row r="89">
          <cell r="B89" t="str">
            <v>0088 CZ07 SAloneRetail SkyLt5StDim</v>
          </cell>
          <cell r="C89" t="str">
            <v>0086 CZ07 SAloneRetail BaseStDim</v>
          </cell>
          <cell r="D89" t="b">
            <v>1</v>
          </cell>
          <cell r="E89" t="str">
            <v>CZ07RV2.epw</v>
          </cell>
          <cell r="F89">
            <v>7</v>
          </cell>
          <cell r="G89">
            <v>0</v>
          </cell>
          <cell r="H89">
            <v>1.024128E-3</v>
          </cell>
          <cell r="I89">
            <v>4.9558290587117117E-2</v>
          </cell>
          <cell r="J89">
            <v>0</v>
          </cell>
          <cell r="K89">
            <v>2.0579129996354562</v>
          </cell>
          <cell r="L89">
            <v>1.4609636167878515</v>
          </cell>
          <cell r="M89">
            <v>0.73</v>
          </cell>
          <cell r="N89">
            <v>0.44999999999999996</v>
          </cell>
          <cell r="O89">
            <v>0.8</v>
          </cell>
          <cell r="P89">
            <v>1.9250298745632004</v>
          </cell>
          <cell r="Q89">
            <v>1.5E-3</v>
          </cell>
          <cell r="R89">
            <v>4.3722632176514349</v>
          </cell>
          <cell r="S89">
            <v>0.61</v>
          </cell>
          <cell r="T89">
            <v>0.34</v>
          </cell>
          <cell r="U89">
            <v>0.68929999999999991</v>
          </cell>
          <cell r="V89">
            <v>0.38419999999999999</v>
          </cell>
          <cell r="W89">
            <v>0.64409999999999989</v>
          </cell>
          <cell r="X89">
            <v>9.9999999999999995E-7</v>
          </cell>
          <cell r="Y89">
            <v>0</v>
          </cell>
          <cell r="Z89">
            <v>0</v>
          </cell>
          <cell r="AA89">
            <v>9.6875193750387503</v>
          </cell>
          <cell r="AB89">
            <v>10.763910416709722</v>
          </cell>
          <cell r="AC89">
            <v>31468.723000000002</v>
          </cell>
          <cell r="AD89">
            <v>100000</v>
          </cell>
          <cell r="AE89">
            <v>100000</v>
          </cell>
          <cell r="AF89">
            <v>450</v>
          </cell>
          <cell r="AG89">
            <v>2</v>
          </cell>
          <cell r="AH89">
            <v>0.3</v>
          </cell>
          <cell r="AI89">
            <v>0.2</v>
          </cell>
          <cell r="AJ89">
            <v>4</v>
          </cell>
          <cell r="AK89">
            <v>3</v>
          </cell>
          <cell r="AL89">
            <v>0</v>
          </cell>
          <cell r="AM89" t="str">
            <v>CZ07SAloneRetail5SkyLt.idf</v>
          </cell>
          <cell r="AN89" t="str">
            <v>CTZ07SiteDesign.idf</v>
          </cell>
          <cell r="AO89">
            <v>0</v>
          </cell>
          <cell r="AP89">
            <v>88</v>
          </cell>
          <cell r="AQ89" t="str">
            <v>SAloneRetail</v>
          </cell>
          <cell r="AR89" t="str">
            <v>SkyLt5</v>
          </cell>
          <cell r="AS89" t="str">
            <v>StDim</v>
          </cell>
          <cell r="AT89" t="str">
            <v>No</v>
          </cell>
          <cell r="AU89" t="str">
            <v>No</v>
          </cell>
          <cell r="AV89" t="str">
            <v>No</v>
          </cell>
          <cell r="AW89" t="str">
            <v>No</v>
          </cell>
          <cell r="AX89" t="str">
            <v>No</v>
          </cell>
          <cell r="AY89" t="str">
            <v>No</v>
          </cell>
          <cell r="AZ89" t="str">
            <v>No</v>
          </cell>
          <cell r="BA89" t="str">
            <v>No</v>
          </cell>
          <cell r="BB89" t="str">
            <v>No</v>
          </cell>
          <cell r="BC89" t="str">
            <v>No</v>
          </cell>
          <cell r="BD89" t="str">
            <v>No</v>
          </cell>
          <cell r="BE89" t="str">
            <v>No</v>
          </cell>
          <cell r="BF89" t="str">
            <v>No</v>
          </cell>
          <cell r="BG89" t="str">
            <v>No</v>
          </cell>
          <cell r="BH89" t="str">
            <v>No</v>
          </cell>
          <cell r="BI89" t="str">
            <v>No</v>
          </cell>
          <cell r="BJ89" t="str">
            <v>No</v>
          </cell>
          <cell r="BK89" t="str">
            <v>No</v>
          </cell>
          <cell r="BL89" t="str">
            <v>No</v>
          </cell>
          <cell r="BM89" t="str">
            <v>No</v>
          </cell>
          <cell r="BN89" t="str">
            <v>No</v>
          </cell>
          <cell r="BO89" t="str">
            <v>No</v>
          </cell>
          <cell r="BP89" t="str">
            <v>No</v>
          </cell>
        </row>
        <row r="90">
          <cell r="B90" t="str">
            <v>0089 CZ07 SAloneRetail SkyLt5StDimSVT+20</v>
          </cell>
          <cell r="C90" t="str">
            <v>0086 CZ07 SAloneRetail BaseStDim</v>
          </cell>
          <cell r="D90" t="b">
            <v>1</v>
          </cell>
          <cell r="E90" t="str">
            <v>CZ07RV2.epw</v>
          </cell>
          <cell r="F90">
            <v>7</v>
          </cell>
          <cell r="G90">
            <v>0</v>
          </cell>
          <cell r="H90">
            <v>1.024128E-3</v>
          </cell>
          <cell r="I90">
            <v>4.9558290587117117E-2</v>
          </cell>
          <cell r="J90">
            <v>0</v>
          </cell>
          <cell r="K90">
            <v>2.0579129996354562</v>
          </cell>
          <cell r="L90">
            <v>1.4609636167878515</v>
          </cell>
          <cell r="M90">
            <v>0.73</v>
          </cell>
          <cell r="N90">
            <v>0.44999999999999996</v>
          </cell>
          <cell r="O90">
            <v>0.8</v>
          </cell>
          <cell r="P90">
            <v>1.9250298745632004</v>
          </cell>
          <cell r="Q90">
            <v>1.5E-3</v>
          </cell>
          <cell r="R90">
            <v>4.3722632176514349</v>
          </cell>
          <cell r="S90">
            <v>0.61</v>
          </cell>
          <cell r="T90">
            <v>0.34</v>
          </cell>
          <cell r="U90">
            <v>0.68929999999999991</v>
          </cell>
          <cell r="V90">
            <v>0.38419999999999999</v>
          </cell>
          <cell r="W90">
            <v>0.77291999999999983</v>
          </cell>
          <cell r="X90">
            <v>9.9999999999999995E-7</v>
          </cell>
          <cell r="Y90">
            <v>0</v>
          </cell>
          <cell r="Z90">
            <v>0</v>
          </cell>
          <cell r="AA90">
            <v>9.6875193750387503</v>
          </cell>
          <cell r="AB90">
            <v>10.763910416709722</v>
          </cell>
          <cell r="AC90">
            <v>31468.723000000002</v>
          </cell>
          <cell r="AD90">
            <v>100000</v>
          </cell>
          <cell r="AE90">
            <v>100000</v>
          </cell>
          <cell r="AF90">
            <v>450</v>
          </cell>
          <cell r="AG90">
            <v>2</v>
          </cell>
          <cell r="AH90">
            <v>0.3</v>
          </cell>
          <cell r="AI90">
            <v>0.2</v>
          </cell>
          <cell r="AJ90">
            <v>4</v>
          </cell>
          <cell r="AK90">
            <v>3</v>
          </cell>
          <cell r="AL90">
            <v>0</v>
          </cell>
          <cell r="AM90" t="str">
            <v>CZ07SAloneRetail5SkyLt.idf</v>
          </cell>
          <cell r="AN90" t="str">
            <v>CTZ07SiteDesign.idf</v>
          </cell>
          <cell r="AO90">
            <v>0</v>
          </cell>
          <cell r="AP90">
            <v>89</v>
          </cell>
          <cell r="AQ90" t="str">
            <v>SAloneRetail</v>
          </cell>
          <cell r="AR90" t="str">
            <v>SkyLt5</v>
          </cell>
          <cell r="AS90" t="str">
            <v>StDimSVT+20</v>
          </cell>
          <cell r="AT90" t="str">
            <v>No</v>
          </cell>
          <cell r="AU90" t="str">
            <v>No</v>
          </cell>
          <cell r="AV90" t="str">
            <v>No</v>
          </cell>
          <cell r="AW90" t="str">
            <v>No</v>
          </cell>
          <cell r="AX90" t="str">
            <v>No</v>
          </cell>
          <cell r="AY90" t="str">
            <v>No</v>
          </cell>
          <cell r="AZ90" t="str">
            <v>No</v>
          </cell>
          <cell r="BA90" t="str">
            <v>No</v>
          </cell>
          <cell r="BB90" t="str">
            <v>No</v>
          </cell>
          <cell r="BC90" t="str">
            <v>Yes</v>
          </cell>
          <cell r="BD90" t="str">
            <v>No</v>
          </cell>
          <cell r="BE90" t="str">
            <v>No</v>
          </cell>
          <cell r="BF90" t="str">
            <v>No</v>
          </cell>
          <cell r="BG90" t="str">
            <v>No</v>
          </cell>
          <cell r="BH90" t="str">
            <v>No</v>
          </cell>
          <cell r="BI90" t="str">
            <v>No</v>
          </cell>
          <cell r="BJ90" t="str">
            <v>No</v>
          </cell>
          <cell r="BK90" t="str">
            <v>No</v>
          </cell>
          <cell r="BL90" t="str">
            <v>No</v>
          </cell>
          <cell r="BM90" t="str">
            <v>No</v>
          </cell>
          <cell r="BN90" t="str">
            <v>No</v>
          </cell>
          <cell r="BO90" t="str">
            <v>No</v>
          </cell>
          <cell r="BP90" t="str">
            <v>No</v>
          </cell>
        </row>
        <row r="91">
          <cell r="B91" t="str">
            <v>0090 CZ01 SAloneRetail BaseStDim</v>
          </cell>
          <cell r="C91">
            <v>0</v>
          </cell>
          <cell r="D91" t="b">
            <v>1</v>
          </cell>
          <cell r="E91" t="str">
            <v>CZ01RV2.epw</v>
          </cell>
          <cell r="F91">
            <v>1</v>
          </cell>
          <cell r="G91">
            <v>0</v>
          </cell>
          <cell r="H91">
            <v>1.024128E-3</v>
          </cell>
          <cell r="I91">
            <v>4.9558290587117117E-2</v>
          </cell>
          <cell r="J91">
            <v>0</v>
          </cell>
          <cell r="K91">
            <v>3.0234880784205331</v>
          </cell>
          <cell r="L91">
            <v>1.4609636167878515</v>
          </cell>
          <cell r="M91">
            <v>0.73</v>
          </cell>
          <cell r="N91">
            <v>0.75</v>
          </cell>
          <cell r="O91">
            <v>0.75</v>
          </cell>
          <cell r="P91">
            <v>2.8906049533482774</v>
          </cell>
          <cell r="Q91">
            <v>0.34613337434919739</v>
          </cell>
          <cell r="R91">
            <v>2.6687840419430833</v>
          </cell>
          <cell r="S91">
            <v>0.47</v>
          </cell>
          <cell r="T91">
            <v>0.43</v>
          </cell>
          <cell r="U91">
            <v>0.53109999999999991</v>
          </cell>
          <cell r="V91">
            <v>0.48589999999999994</v>
          </cell>
          <cell r="W91">
            <v>0.79099999999999993</v>
          </cell>
          <cell r="X91">
            <v>9.9999999999999995E-7</v>
          </cell>
          <cell r="Y91">
            <v>0</v>
          </cell>
          <cell r="Z91">
            <v>0</v>
          </cell>
          <cell r="AA91">
            <v>9.6875193750387503</v>
          </cell>
          <cell r="AB91">
            <v>10.763910416709722</v>
          </cell>
          <cell r="AC91">
            <v>31468.723000000002</v>
          </cell>
          <cell r="AD91">
            <v>100000</v>
          </cell>
          <cell r="AE91">
            <v>100000</v>
          </cell>
          <cell r="AF91">
            <v>450</v>
          </cell>
          <cell r="AG91">
            <v>2</v>
          </cell>
          <cell r="AH91">
            <v>0.3</v>
          </cell>
          <cell r="AI91">
            <v>0.2</v>
          </cell>
          <cell r="AJ91">
            <v>4</v>
          </cell>
          <cell r="AK91">
            <v>3</v>
          </cell>
          <cell r="AL91">
            <v>0</v>
          </cell>
          <cell r="AM91" t="str">
            <v>CZ01SAloneRetail.idf</v>
          </cell>
          <cell r="AN91" t="str">
            <v>CTZ01SiteDesign.idf</v>
          </cell>
          <cell r="AO91">
            <v>0</v>
          </cell>
          <cell r="AP91">
            <v>90</v>
          </cell>
          <cell r="AQ91" t="str">
            <v>SAloneRetail</v>
          </cell>
          <cell r="AR91" t="str">
            <v>Base</v>
          </cell>
          <cell r="AS91" t="str">
            <v>StDim</v>
          </cell>
          <cell r="AT91" t="str">
            <v>No</v>
          </cell>
          <cell r="AU91" t="str">
            <v>No</v>
          </cell>
          <cell r="AV91" t="str">
            <v>No</v>
          </cell>
          <cell r="AW91" t="str">
            <v>No</v>
          </cell>
          <cell r="AX91" t="str">
            <v>No</v>
          </cell>
          <cell r="AY91" t="str">
            <v>No</v>
          </cell>
          <cell r="AZ91" t="str">
            <v>No</v>
          </cell>
          <cell r="BA91" t="str">
            <v>No</v>
          </cell>
          <cell r="BB91" t="str">
            <v>No</v>
          </cell>
          <cell r="BC91" t="str">
            <v>No</v>
          </cell>
          <cell r="BD91" t="str">
            <v>No</v>
          </cell>
          <cell r="BE91" t="str">
            <v>No</v>
          </cell>
          <cell r="BF91" t="str">
            <v>No</v>
          </cell>
          <cell r="BG91" t="str">
            <v>No</v>
          </cell>
          <cell r="BH91" t="str">
            <v>No</v>
          </cell>
          <cell r="BI91" t="str">
            <v>No</v>
          </cell>
          <cell r="BJ91" t="str">
            <v>No</v>
          </cell>
          <cell r="BK91" t="str">
            <v>No</v>
          </cell>
          <cell r="BL91" t="str">
            <v>No</v>
          </cell>
          <cell r="BM91" t="str">
            <v>No</v>
          </cell>
          <cell r="BN91" t="str">
            <v>No</v>
          </cell>
          <cell r="BO91" t="str">
            <v>No</v>
          </cell>
          <cell r="BP91" t="str">
            <v>No</v>
          </cell>
        </row>
        <row r="92">
          <cell r="B92" t="str">
            <v>0091 CZ01 SAloneRetail BaseStDimSVT+20</v>
          </cell>
          <cell r="C92" t="str">
            <v>0090 CZ01 SAloneRetail BaseStDim</v>
          </cell>
          <cell r="D92" t="b">
            <v>1</v>
          </cell>
          <cell r="E92" t="str">
            <v>CZ01RV2.epw</v>
          </cell>
          <cell r="F92">
            <v>1</v>
          </cell>
          <cell r="G92">
            <v>0</v>
          </cell>
          <cell r="H92">
            <v>1.024128E-3</v>
          </cell>
          <cell r="I92">
            <v>4.9558290587117117E-2</v>
          </cell>
          <cell r="J92">
            <v>0</v>
          </cell>
          <cell r="K92">
            <v>3.0234880784205331</v>
          </cell>
          <cell r="L92">
            <v>1.4609636167878515</v>
          </cell>
          <cell r="M92">
            <v>0.73</v>
          </cell>
          <cell r="N92">
            <v>0.75</v>
          </cell>
          <cell r="O92">
            <v>0.75</v>
          </cell>
          <cell r="P92">
            <v>2.8906049533482774</v>
          </cell>
          <cell r="Q92">
            <v>0.34613337434919739</v>
          </cell>
          <cell r="R92">
            <v>2.6687840419430833</v>
          </cell>
          <cell r="S92">
            <v>0.47</v>
          </cell>
          <cell r="T92">
            <v>0.43</v>
          </cell>
          <cell r="U92">
            <v>0.53109999999999991</v>
          </cell>
          <cell r="V92">
            <v>0.48589999999999994</v>
          </cell>
          <cell r="W92">
            <v>0.94919999999999982</v>
          </cell>
          <cell r="X92">
            <v>9.9999999999999995E-7</v>
          </cell>
          <cell r="Y92">
            <v>0</v>
          </cell>
          <cell r="Z92">
            <v>0</v>
          </cell>
          <cell r="AA92">
            <v>9.6875193750387503</v>
          </cell>
          <cell r="AB92">
            <v>10.763910416709722</v>
          </cell>
          <cell r="AC92">
            <v>31468.723000000002</v>
          </cell>
          <cell r="AD92">
            <v>100000</v>
          </cell>
          <cell r="AE92">
            <v>100000</v>
          </cell>
          <cell r="AF92">
            <v>450</v>
          </cell>
          <cell r="AG92">
            <v>2</v>
          </cell>
          <cell r="AH92">
            <v>0.3</v>
          </cell>
          <cell r="AI92">
            <v>0.2</v>
          </cell>
          <cell r="AJ92">
            <v>4</v>
          </cell>
          <cell r="AK92">
            <v>3</v>
          </cell>
          <cell r="AL92">
            <v>0</v>
          </cell>
          <cell r="AM92" t="str">
            <v>CZ01SAloneRetail.idf</v>
          </cell>
          <cell r="AN92" t="str">
            <v>CTZ01SiteDesign.idf</v>
          </cell>
          <cell r="AO92">
            <v>0</v>
          </cell>
          <cell r="AP92">
            <v>91</v>
          </cell>
          <cell r="AQ92" t="str">
            <v>SAloneRetail</v>
          </cell>
          <cell r="AR92" t="str">
            <v>Base</v>
          </cell>
          <cell r="AS92" t="str">
            <v>StDimSVT+20</v>
          </cell>
          <cell r="AT92" t="str">
            <v>No</v>
          </cell>
          <cell r="AU92" t="str">
            <v>No</v>
          </cell>
          <cell r="AV92" t="str">
            <v>No</v>
          </cell>
          <cell r="AW92" t="str">
            <v>No</v>
          </cell>
          <cell r="AX92" t="str">
            <v>No</v>
          </cell>
          <cell r="AY92" t="str">
            <v>No</v>
          </cell>
          <cell r="AZ92" t="str">
            <v>No</v>
          </cell>
          <cell r="BA92" t="str">
            <v>No</v>
          </cell>
          <cell r="BB92" t="str">
            <v>No</v>
          </cell>
          <cell r="BC92" t="str">
            <v>Yes</v>
          </cell>
          <cell r="BD92" t="str">
            <v>No</v>
          </cell>
          <cell r="BE92" t="str">
            <v>No</v>
          </cell>
          <cell r="BF92" t="str">
            <v>No</v>
          </cell>
          <cell r="BG92" t="str">
            <v>No</v>
          </cell>
          <cell r="BH92" t="str">
            <v>No</v>
          </cell>
          <cell r="BI92" t="str">
            <v>No</v>
          </cell>
          <cell r="BJ92" t="str">
            <v>No</v>
          </cell>
          <cell r="BK92" t="str">
            <v>No</v>
          </cell>
          <cell r="BL92" t="str">
            <v>No</v>
          </cell>
          <cell r="BM92" t="str">
            <v>No</v>
          </cell>
          <cell r="BN92" t="str">
            <v>No</v>
          </cell>
          <cell r="BO92" t="str">
            <v>No</v>
          </cell>
          <cell r="BP92" t="str">
            <v>No</v>
          </cell>
        </row>
        <row r="93">
          <cell r="B93" t="str">
            <v>0092 CZ01 SAloneRetail SkyLt5StDim</v>
          </cell>
          <cell r="C93" t="str">
            <v>0090 CZ01 SAloneRetail BaseStDim</v>
          </cell>
          <cell r="D93" t="b">
            <v>1</v>
          </cell>
          <cell r="E93" t="str">
            <v>CZ01RV2.epw</v>
          </cell>
          <cell r="F93">
            <v>1</v>
          </cell>
          <cell r="G93">
            <v>0</v>
          </cell>
          <cell r="H93">
            <v>1.024128E-3</v>
          </cell>
          <cell r="I93">
            <v>4.9558290587117117E-2</v>
          </cell>
          <cell r="J93">
            <v>0</v>
          </cell>
          <cell r="K93">
            <v>3.0234880784205331</v>
          </cell>
          <cell r="L93">
            <v>1.4609636167878515</v>
          </cell>
          <cell r="M93">
            <v>0.73</v>
          </cell>
          <cell r="N93">
            <v>0.75</v>
          </cell>
          <cell r="O93">
            <v>0.75</v>
          </cell>
          <cell r="P93">
            <v>2.8906049533482774</v>
          </cell>
          <cell r="Q93">
            <v>0.34613337434919739</v>
          </cell>
          <cell r="R93">
            <v>2.6687840419430833</v>
          </cell>
          <cell r="S93">
            <v>0.47</v>
          </cell>
          <cell r="T93">
            <v>0.43</v>
          </cell>
          <cell r="U93">
            <v>0.53109999999999991</v>
          </cell>
          <cell r="V93">
            <v>0.48589999999999994</v>
          </cell>
          <cell r="W93">
            <v>0.79099999999999993</v>
          </cell>
          <cell r="X93">
            <v>9.9999999999999995E-7</v>
          </cell>
          <cell r="Y93">
            <v>0</v>
          </cell>
          <cell r="Z93">
            <v>0</v>
          </cell>
          <cell r="AA93">
            <v>9.6875193750387503</v>
          </cell>
          <cell r="AB93">
            <v>10.763910416709722</v>
          </cell>
          <cell r="AC93">
            <v>31468.723000000002</v>
          </cell>
          <cell r="AD93">
            <v>100000</v>
          </cell>
          <cell r="AE93">
            <v>100000</v>
          </cell>
          <cell r="AF93">
            <v>450</v>
          </cell>
          <cell r="AG93">
            <v>2</v>
          </cell>
          <cell r="AH93">
            <v>0.3</v>
          </cell>
          <cell r="AI93">
            <v>0.2</v>
          </cell>
          <cell r="AJ93">
            <v>4</v>
          </cell>
          <cell r="AK93">
            <v>3</v>
          </cell>
          <cell r="AL93">
            <v>0</v>
          </cell>
          <cell r="AM93" t="str">
            <v>CZ01SAloneRetail5SkyLt.idf</v>
          </cell>
          <cell r="AN93" t="str">
            <v>CTZ01SiteDesign.idf</v>
          </cell>
          <cell r="AO93">
            <v>0</v>
          </cell>
          <cell r="AP93">
            <v>92</v>
          </cell>
          <cell r="AQ93" t="str">
            <v>SAloneRetail</v>
          </cell>
          <cell r="AR93" t="str">
            <v>SkyLt5</v>
          </cell>
          <cell r="AS93" t="str">
            <v>StDim</v>
          </cell>
          <cell r="AT93" t="str">
            <v>No</v>
          </cell>
          <cell r="AU93" t="str">
            <v>No</v>
          </cell>
          <cell r="AV93" t="str">
            <v>No</v>
          </cell>
          <cell r="AW93" t="str">
            <v>No</v>
          </cell>
          <cell r="AX93" t="str">
            <v>No</v>
          </cell>
          <cell r="AY93" t="str">
            <v>No</v>
          </cell>
          <cell r="AZ93" t="str">
            <v>No</v>
          </cell>
          <cell r="BA93" t="str">
            <v>No</v>
          </cell>
          <cell r="BB93" t="str">
            <v>No</v>
          </cell>
          <cell r="BC93" t="str">
            <v>No</v>
          </cell>
          <cell r="BD93" t="str">
            <v>No</v>
          </cell>
          <cell r="BE93" t="str">
            <v>No</v>
          </cell>
          <cell r="BF93" t="str">
            <v>No</v>
          </cell>
          <cell r="BG93" t="str">
            <v>No</v>
          </cell>
          <cell r="BH93" t="str">
            <v>No</v>
          </cell>
          <cell r="BI93" t="str">
            <v>No</v>
          </cell>
          <cell r="BJ93" t="str">
            <v>No</v>
          </cell>
          <cell r="BK93" t="str">
            <v>No</v>
          </cell>
          <cell r="BL93" t="str">
            <v>No</v>
          </cell>
          <cell r="BM93" t="str">
            <v>No</v>
          </cell>
          <cell r="BN93" t="str">
            <v>No</v>
          </cell>
          <cell r="BO93" t="str">
            <v>No</v>
          </cell>
          <cell r="BP93" t="str">
            <v>No</v>
          </cell>
        </row>
        <row r="94">
          <cell r="B94" t="str">
            <v>0093 CZ01 SAloneRetail SkyLt5StDimSVT+20</v>
          </cell>
          <cell r="C94" t="str">
            <v>0090 CZ01 SAloneRetail BaseStDim</v>
          </cell>
          <cell r="D94" t="b">
            <v>1</v>
          </cell>
          <cell r="E94" t="str">
            <v>CZ01RV2.epw</v>
          </cell>
          <cell r="F94">
            <v>1</v>
          </cell>
          <cell r="G94">
            <v>0</v>
          </cell>
          <cell r="H94">
            <v>1.024128E-3</v>
          </cell>
          <cell r="I94">
            <v>4.9558290587117117E-2</v>
          </cell>
          <cell r="J94">
            <v>0</v>
          </cell>
          <cell r="K94">
            <v>3.0234880784205331</v>
          </cell>
          <cell r="L94">
            <v>1.4609636167878515</v>
          </cell>
          <cell r="M94">
            <v>0.73</v>
          </cell>
          <cell r="N94">
            <v>0.75</v>
          </cell>
          <cell r="O94">
            <v>0.75</v>
          </cell>
          <cell r="P94">
            <v>2.8906049533482774</v>
          </cell>
          <cell r="Q94">
            <v>0.34613337434919739</v>
          </cell>
          <cell r="R94">
            <v>2.6687840419430833</v>
          </cell>
          <cell r="S94">
            <v>0.47</v>
          </cell>
          <cell r="T94">
            <v>0.43</v>
          </cell>
          <cell r="U94">
            <v>0.53109999999999991</v>
          </cell>
          <cell r="V94">
            <v>0.48589999999999994</v>
          </cell>
          <cell r="W94">
            <v>0.94919999999999982</v>
          </cell>
          <cell r="X94">
            <v>9.9999999999999995E-7</v>
          </cell>
          <cell r="Y94">
            <v>0</v>
          </cell>
          <cell r="Z94">
            <v>0</v>
          </cell>
          <cell r="AA94">
            <v>9.6875193750387503</v>
          </cell>
          <cell r="AB94">
            <v>10.763910416709722</v>
          </cell>
          <cell r="AC94">
            <v>31468.723000000002</v>
          </cell>
          <cell r="AD94">
            <v>100000</v>
          </cell>
          <cell r="AE94">
            <v>100000</v>
          </cell>
          <cell r="AF94">
            <v>450</v>
          </cell>
          <cell r="AG94">
            <v>2</v>
          </cell>
          <cell r="AH94">
            <v>0.3</v>
          </cell>
          <cell r="AI94">
            <v>0.2</v>
          </cell>
          <cell r="AJ94">
            <v>4</v>
          </cell>
          <cell r="AK94">
            <v>3</v>
          </cell>
          <cell r="AL94">
            <v>0</v>
          </cell>
          <cell r="AM94" t="str">
            <v>CZ01SAloneRetail5SkyLt.idf</v>
          </cell>
          <cell r="AN94" t="str">
            <v>CTZ01SiteDesign.idf</v>
          </cell>
          <cell r="AO94">
            <v>0</v>
          </cell>
          <cell r="AP94">
            <v>93</v>
          </cell>
          <cell r="AQ94" t="str">
            <v>SAloneRetail</v>
          </cell>
          <cell r="AR94" t="str">
            <v>SkyLt5</v>
          </cell>
          <cell r="AS94" t="str">
            <v>StDimSVT+20</v>
          </cell>
          <cell r="AT94" t="str">
            <v>No</v>
          </cell>
          <cell r="AU94" t="str">
            <v>No</v>
          </cell>
          <cell r="AV94" t="str">
            <v>No</v>
          </cell>
          <cell r="AW94" t="str">
            <v>No</v>
          </cell>
          <cell r="AX94" t="str">
            <v>No</v>
          </cell>
          <cell r="AY94" t="str">
            <v>No</v>
          </cell>
          <cell r="AZ94" t="str">
            <v>No</v>
          </cell>
          <cell r="BA94" t="str">
            <v>No</v>
          </cell>
          <cell r="BB94" t="str">
            <v>No</v>
          </cell>
          <cell r="BC94" t="str">
            <v>Yes</v>
          </cell>
          <cell r="BD94" t="str">
            <v>No</v>
          </cell>
          <cell r="BE94" t="str">
            <v>No</v>
          </cell>
          <cell r="BF94" t="str">
            <v>No</v>
          </cell>
          <cell r="BG94" t="str">
            <v>No</v>
          </cell>
          <cell r="BH94" t="str">
            <v>No</v>
          </cell>
          <cell r="BI94" t="str">
            <v>No</v>
          </cell>
          <cell r="BJ94" t="str">
            <v>No</v>
          </cell>
          <cell r="BK94" t="str">
            <v>No</v>
          </cell>
          <cell r="BL94" t="str">
            <v>No</v>
          </cell>
          <cell r="BM94" t="str">
            <v>No</v>
          </cell>
          <cell r="BN94" t="str">
            <v>No</v>
          </cell>
          <cell r="BO94" t="str">
            <v>No</v>
          </cell>
          <cell r="BP94" t="str">
            <v>No</v>
          </cell>
        </row>
        <row r="95">
          <cell r="B95" t="str">
            <v>0094 CZ06 QSRest Base</v>
          </cell>
          <cell r="C95">
            <v>0</v>
          </cell>
          <cell r="D95" t="b">
            <v>0</v>
          </cell>
          <cell r="E95" t="str">
            <v>CZ06RV2.epw</v>
          </cell>
          <cell r="F95">
            <v>6</v>
          </cell>
          <cell r="G95">
            <v>0</v>
          </cell>
          <cell r="H95">
            <v>1.024128E-3</v>
          </cell>
          <cell r="I95">
            <v>4.9558290587117117E-2</v>
          </cell>
          <cell r="J95">
            <v>0</v>
          </cell>
          <cell r="K95">
            <v>1.7775386063882341</v>
          </cell>
          <cell r="L95">
            <v>1.4609636167878515</v>
          </cell>
          <cell r="M95">
            <v>0.73</v>
          </cell>
          <cell r="N95">
            <v>0.44999999999999996</v>
          </cell>
          <cell r="O95">
            <v>0.8</v>
          </cell>
          <cell r="P95">
            <v>1.6446554813159782</v>
          </cell>
          <cell r="Q95">
            <v>1.5E-3</v>
          </cell>
          <cell r="R95">
            <v>4.3722632176514349</v>
          </cell>
          <cell r="S95">
            <v>0.61</v>
          </cell>
          <cell r="T95">
            <v>0.34</v>
          </cell>
          <cell r="U95">
            <v>0.68929999999999991</v>
          </cell>
          <cell r="V95">
            <v>0.38419999999999999</v>
          </cell>
          <cell r="W95">
            <v>0.64409999999999989</v>
          </cell>
          <cell r="X95">
            <v>9.9999999999999995E-7</v>
          </cell>
          <cell r="Y95">
            <v>0</v>
          </cell>
          <cell r="Z95">
            <v>0</v>
          </cell>
          <cell r="AA95">
            <v>9.6875193750387503</v>
          </cell>
          <cell r="AB95">
            <v>10.763910416709722</v>
          </cell>
          <cell r="AC95">
            <v>31468.723000000002</v>
          </cell>
          <cell r="AD95">
            <v>100000</v>
          </cell>
          <cell r="AE95">
            <v>100000</v>
          </cell>
          <cell r="AF95">
            <v>450</v>
          </cell>
          <cell r="AG95">
            <v>2</v>
          </cell>
          <cell r="AH95">
            <v>0.3</v>
          </cell>
          <cell r="AI95">
            <v>0.2</v>
          </cell>
          <cell r="AJ95">
            <v>3</v>
          </cell>
          <cell r="AK95">
            <v>3</v>
          </cell>
          <cell r="AL95">
            <v>0</v>
          </cell>
          <cell r="AM95" t="str">
            <v>CZ06QSRest.idf</v>
          </cell>
          <cell r="AN95" t="str">
            <v>CTZ06SiteDesign.idf</v>
          </cell>
          <cell r="AO95">
            <v>0</v>
          </cell>
          <cell r="AP95">
            <v>94</v>
          </cell>
          <cell r="AQ95" t="str">
            <v>QSRest</v>
          </cell>
          <cell r="AR95" t="str">
            <v>Base</v>
          </cell>
          <cell r="AS95">
            <v>0</v>
          </cell>
          <cell r="AT95" t="str">
            <v>No</v>
          </cell>
          <cell r="AU95" t="str">
            <v>No</v>
          </cell>
          <cell r="AV95" t="str">
            <v>No</v>
          </cell>
          <cell r="AW95" t="str">
            <v>No</v>
          </cell>
          <cell r="AX95" t="str">
            <v>No</v>
          </cell>
          <cell r="AY95" t="str">
            <v>No</v>
          </cell>
          <cell r="AZ95" t="str">
            <v>No</v>
          </cell>
          <cell r="BA95" t="str">
            <v>No</v>
          </cell>
          <cell r="BB95" t="str">
            <v>No</v>
          </cell>
          <cell r="BC95" t="str">
            <v>No</v>
          </cell>
          <cell r="BD95" t="str">
            <v>No</v>
          </cell>
          <cell r="BE95" t="str">
            <v>No</v>
          </cell>
          <cell r="BF95" t="str">
            <v>No</v>
          </cell>
          <cell r="BG95" t="str">
            <v>No</v>
          </cell>
          <cell r="BH95" t="str">
            <v>No</v>
          </cell>
          <cell r="BI95" t="str">
            <v>No</v>
          </cell>
          <cell r="BJ95" t="str">
            <v>No</v>
          </cell>
          <cell r="BK95" t="str">
            <v>No</v>
          </cell>
          <cell r="BL95" t="str">
            <v>No</v>
          </cell>
          <cell r="BM95" t="str">
            <v>No</v>
          </cell>
          <cell r="BN95" t="str">
            <v>No</v>
          </cell>
          <cell r="BO95" t="str">
            <v>No</v>
          </cell>
          <cell r="BP95" t="str">
            <v>No</v>
          </cell>
        </row>
        <row r="96">
          <cell r="B96" t="str">
            <v>0095 CZ06 QSRest ProsLoad5h</v>
          </cell>
          <cell r="C96" t="str">
            <v>0094 CZ06 QSRest Base</v>
          </cell>
          <cell r="D96" t="b">
            <v>0</v>
          </cell>
          <cell r="E96" t="str">
            <v>CZ06RV2.epw</v>
          </cell>
          <cell r="F96">
            <v>6</v>
          </cell>
          <cell r="G96">
            <v>0</v>
          </cell>
          <cell r="H96">
            <v>1.024128E-3</v>
          </cell>
          <cell r="I96">
            <v>4.9558290587117117E-2</v>
          </cell>
          <cell r="J96">
            <v>0</v>
          </cell>
          <cell r="K96">
            <v>1.7775386063882341</v>
          </cell>
          <cell r="L96">
            <v>1.4609636167878515</v>
          </cell>
          <cell r="M96">
            <v>0.73</v>
          </cell>
          <cell r="N96">
            <v>0.44999999999999996</v>
          </cell>
          <cell r="O96">
            <v>0.8</v>
          </cell>
          <cell r="P96">
            <v>1.6446554813159782</v>
          </cell>
          <cell r="Q96">
            <v>1.5E-3</v>
          </cell>
          <cell r="R96">
            <v>4.3722632176514349</v>
          </cell>
          <cell r="S96">
            <v>0.61</v>
          </cell>
          <cell r="T96">
            <v>0.34</v>
          </cell>
          <cell r="U96">
            <v>0.68929999999999991</v>
          </cell>
          <cell r="V96">
            <v>0.38419999999999999</v>
          </cell>
          <cell r="W96">
            <v>0.64409999999999989</v>
          </cell>
          <cell r="X96">
            <v>9.9999999999999995E-7</v>
          </cell>
          <cell r="Y96">
            <v>0</v>
          </cell>
          <cell r="Z96">
            <v>0</v>
          </cell>
          <cell r="AA96">
            <v>9.6875193750387503</v>
          </cell>
          <cell r="AB96">
            <v>10.763910416709722</v>
          </cell>
          <cell r="AC96">
            <v>33042.159150000007</v>
          </cell>
          <cell r="AD96">
            <v>100000</v>
          </cell>
          <cell r="AE96">
            <v>100000</v>
          </cell>
          <cell r="AF96">
            <v>450</v>
          </cell>
          <cell r="AG96">
            <v>2</v>
          </cell>
          <cell r="AH96">
            <v>0.3</v>
          </cell>
          <cell r="AI96">
            <v>0.2</v>
          </cell>
          <cell r="AJ96">
            <v>3</v>
          </cell>
          <cell r="AK96">
            <v>3</v>
          </cell>
          <cell r="AL96">
            <v>0</v>
          </cell>
          <cell r="AM96" t="str">
            <v>CZ06QSRest.idf</v>
          </cell>
          <cell r="AN96" t="str">
            <v>CTZ06SiteDesign.idf</v>
          </cell>
          <cell r="AO96">
            <v>0</v>
          </cell>
          <cell r="AP96">
            <v>95</v>
          </cell>
          <cell r="AQ96" t="str">
            <v>QSRest</v>
          </cell>
          <cell r="AR96" t="str">
            <v>ProsLoad</v>
          </cell>
          <cell r="AS96" t="str">
            <v>5h</v>
          </cell>
          <cell r="AT96" t="str">
            <v>No</v>
          </cell>
          <cell r="AU96" t="str">
            <v>No</v>
          </cell>
          <cell r="AV96" t="str">
            <v>No</v>
          </cell>
          <cell r="AW96" t="str">
            <v>No</v>
          </cell>
          <cell r="AX96" t="str">
            <v>No</v>
          </cell>
          <cell r="AY96" t="str">
            <v>No</v>
          </cell>
          <cell r="AZ96" t="str">
            <v>No</v>
          </cell>
          <cell r="BA96" t="str">
            <v>No</v>
          </cell>
          <cell r="BB96" t="str">
            <v>No</v>
          </cell>
          <cell r="BC96" t="str">
            <v>No</v>
          </cell>
          <cell r="BD96" t="str">
            <v>No</v>
          </cell>
          <cell r="BE96" t="str">
            <v>No</v>
          </cell>
          <cell r="BF96" t="str">
            <v>No</v>
          </cell>
          <cell r="BG96" t="str">
            <v>No</v>
          </cell>
          <cell r="BH96" t="str">
            <v>No</v>
          </cell>
          <cell r="BI96" t="str">
            <v>No</v>
          </cell>
          <cell r="BJ96" t="str">
            <v>No</v>
          </cell>
          <cell r="BK96" t="str">
            <v>No</v>
          </cell>
          <cell r="BL96" t="str">
            <v>No</v>
          </cell>
          <cell r="BM96" t="str">
            <v>No</v>
          </cell>
          <cell r="BN96" t="str">
            <v>No</v>
          </cell>
          <cell r="BO96" t="str">
            <v>No</v>
          </cell>
          <cell r="BP96" t="str">
            <v>No</v>
          </cell>
        </row>
        <row r="97">
          <cell r="B97">
            <v>0</v>
          </cell>
          <cell r="D97" t="str">
            <v>end</v>
          </cell>
          <cell r="E97" t="str">
            <v># of Runs</v>
          </cell>
          <cell r="F97">
            <v>87</v>
          </cell>
          <cell r="I97">
            <v>1</v>
          </cell>
          <cell r="AL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3</v>
          </cell>
          <cell r="L98">
            <v>12</v>
          </cell>
          <cell r="M98">
            <v>16</v>
          </cell>
          <cell r="N98">
            <v>5</v>
          </cell>
          <cell r="O98">
            <v>7</v>
          </cell>
          <cell r="P98">
            <v>4</v>
          </cell>
          <cell r="Q98">
            <v>14</v>
          </cell>
          <cell r="R98">
            <v>18</v>
          </cell>
          <cell r="S98">
            <v>22</v>
          </cell>
          <cell r="T98">
            <v>26</v>
          </cell>
          <cell r="U98">
            <v>39</v>
          </cell>
          <cell r="V98">
            <v>43</v>
          </cell>
          <cell r="W98">
            <v>44</v>
          </cell>
          <cell r="X98">
            <v>0</v>
          </cell>
          <cell r="Y98">
            <v>0</v>
          </cell>
          <cell r="Z98">
            <v>0</v>
          </cell>
          <cell r="AA98" t="str">
            <v>W/ft²</v>
          </cell>
          <cell r="AB98" t="str">
            <v>W/ft²</v>
          </cell>
          <cell r="AC98" t="str">
            <v>W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2</v>
          </cell>
          <cell r="L99">
            <v>3</v>
          </cell>
          <cell r="M99">
            <v>0</v>
          </cell>
          <cell r="N99">
            <v>0</v>
          </cell>
          <cell r="O99">
            <v>0</v>
          </cell>
          <cell r="P99">
            <v>4</v>
          </cell>
          <cell r="Q99">
            <v>5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0.9</v>
          </cell>
          <cell r="AB99">
            <v>1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</row>
        <row r="100">
          <cell r="J100">
            <v>0</v>
          </cell>
          <cell r="Z100">
            <v>0</v>
          </cell>
          <cell r="AK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P102">
            <v>0</v>
          </cell>
          <cell r="Q102">
            <v>0</v>
          </cell>
          <cell r="Z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</row>
        <row r="103"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</row>
        <row r="104">
          <cell r="L104">
            <v>0</v>
          </cell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N108">
            <v>0</v>
          </cell>
          <cell r="O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</row>
        <row r="109">
          <cell r="N109">
            <v>0</v>
          </cell>
          <cell r="O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</row>
        <row r="110">
          <cell r="N110">
            <v>0</v>
          </cell>
          <cell r="O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</row>
      </sheetData>
      <sheetData sheetId="8">
        <row r="2">
          <cell r="A2" t="str">
            <v>! Run description</v>
          </cell>
          <cell r="B2" t="str">
            <v>Baseline, Scheme A, IASys</v>
          </cell>
          <cell r="C2" t="str">
            <v>Ext Wall R12</v>
          </cell>
          <cell r="D2">
            <v>0</v>
          </cell>
        </row>
        <row r="3">
          <cell r="A3" t="str">
            <v>! Parent Run</v>
          </cell>
          <cell r="B3">
            <v>0</v>
          </cell>
          <cell r="C3" t="str">
            <v>Baseline, Scheme A, IASys</v>
          </cell>
          <cell r="D3">
            <v>0</v>
          </cell>
        </row>
        <row r="4">
          <cell r="A4" t="str">
            <v>! Run Flag</v>
          </cell>
          <cell r="B4" t="b">
            <v>0</v>
          </cell>
          <cell r="C4" t="b">
            <v>0</v>
          </cell>
          <cell r="D4" t="str">
            <v>end</v>
          </cell>
        </row>
        <row r="5">
          <cell r="A5" t="str">
            <v>! Weather file</v>
          </cell>
          <cell r="B5">
            <v>0</v>
          </cell>
          <cell r="C5">
            <v>0</v>
          </cell>
          <cell r="D5">
            <v>0</v>
          </cell>
        </row>
        <row r="6">
          <cell r="A6" t="str">
            <v>! Simulation</v>
          </cell>
          <cell r="B6">
            <v>0</v>
          </cell>
          <cell r="C6">
            <v>0</v>
          </cell>
          <cell r="D6">
            <v>0</v>
          </cell>
        </row>
        <row r="7">
          <cell r="A7" t="str">
            <v>! Envelope</v>
          </cell>
          <cell r="B7">
            <v>0</v>
          </cell>
          <cell r="C7">
            <v>0</v>
          </cell>
          <cell r="D7">
            <v>0</v>
          </cell>
        </row>
        <row r="8">
          <cell r="A8" t="str">
            <v>! Internal Gains</v>
          </cell>
          <cell r="B8">
            <v>0</v>
          </cell>
          <cell r="C8">
            <v>0</v>
          </cell>
          <cell r="D8">
            <v>0</v>
          </cell>
        </row>
        <row r="9">
          <cell r="A9" t="str">
            <v>!Systems &amp; Zones</v>
          </cell>
          <cell r="B9">
            <v>0</v>
          </cell>
          <cell r="C9">
            <v>0</v>
          </cell>
          <cell r="D9">
            <v>0</v>
          </cell>
        </row>
        <row r="10">
          <cell r="A10" t="str">
            <v>##include</v>
          </cell>
          <cell r="B10">
            <v>0</v>
          </cell>
          <cell r="C10">
            <v>0</v>
          </cell>
          <cell r="D10">
            <v>0</v>
          </cell>
        </row>
        <row r="11">
          <cell r="A11" t="str">
            <v>end</v>
          </cell>
          <cell r="B11">
            <v>0</v>
          </cell>
          <cell r="C11">
            <v>0</v>
          </cell>
          <cell r="D11">
            <v>0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 Cases"/>
      <sheetName val="Prototype Model"/>
      <sheetName val="Schedules"/>
      <sheetName val="Results"/>
      <sheetName val="HVAC Results"/>
      <sheetName val="Summary(Reference)"/>
      <sheetName val="Zone Area"/>
    </sheetNames>
    <sheetDataSet>
      <sheetData sheetId="0"/>
      <sheetData sheetId="1"/>
      <sheetData sheetId="2"/>
      <sheetData sheetId="3"/>
      <sheetData sheetId="4"/>
      <sheetData sheetId="5">
        <row r="3">
          <cell r="R3">
            <v>1</v>
          </cell>
        </row>
      </sheetData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128"/>
  <sheetViews>
    <sheetView tabSelected="1" topLeftCell="B2" zoomScale="50" zoomScaleNormal="50" workbookViewId="0">
      <selection activeCell="B3" sqref="B3"/>
    </sheetView>
  </sheetViews>
  <sheetFormatPr defaultRowHeight="14.4" outlineLevelCol="1" x14ac:dyDescent="0.3"/>
  <cols>
    <col min="1" max="1" width="6.109375" style="22" hidden="1" customWidth="1"/>
    <col min="2" max="2" width="17.5546875" style="23" bestFit="1" customWidth="1"/>
    <col min="3" max="3" width="53.88671875" style="24" customWidth="1"/>
    <col min="4" max="4" width="14.6640625" style="25" customWidth="1"/>
    <col min="5" max="5" width="22.5546875" style="25" customWidth="1"/>
    <col min="6" max="6" width="14.6640625" style="25" customWidth="1" outlineLevel="1"/>
    <col min="7" max="7" width="21" style="25" customWidth="1" outlineLevel="1"/>
    <col min="8" max="8" width="14.6640625" style="25" customWidth="1" outlineLevel="1"/>
    <col min="9" max="9" width="20.88671875" style="25" customWidth="1" outlineLevel="1"/>
    <col min="10" max="10" width="15.33203125" style="25" customWidth="1"/>
    <col min="11" max="11" width="21.6640625" style="25" customWidth="1"/>
    <col min="12" max="33" width="14.6640625" style="25" customWidth="1" outlineLevel="1"/>
    <col min="34" max="36" width="14.6640625" style="25" customWidth="1"/>
    <col min="37" max="37" width="13.44140625" style="25" customWidth="1"/>
    <col min="38" max="39" width="7.6640625" style="25" customWidth="1"/>
    <col min="40" max="40" width="14.6640625" style="83" customWidth="1"/>
    <col min="41" max="41" width="7.6640625" style="27" customWidth="1"/>
    <col min="42" max="42" width="15.44140625" style="28" customWidth="1"/>
    <col min="43" max="43" width="17.44140625" style="24" customWidth="1"/>
    <col min="44" max="44" width="55.21875" style="24" bestFit="1" customWidth="1"/>
    <col min="45" max="16384" width="8.88671875" style="24"/>
  </cols>
  <sheetData>
    <row r="1" spans="1:44" ht="15" hidden="1" customHeight="1" x14ac:dyDescent="0.3">
      <c r="B1" s="23" t="s">
        <v>0</v>
      </c>
      <c r="D1" s="25">
        <v>1</v>
      </c>
      <c r="F1" s="25">
        <v>2</v>
      </c>
      <c r="H1" s="25">
        <v>3</v>
      </c>
      <c r="J1" s="25">
        <v>4</v>
      </c>
      <c r="L1" s="25">
        <v>5</v>
      </c>
      <c r="N1" s="25">
        <v>6</v>
      </c>
      <c r="P1" s="25">
        <v>7</v>
      </c>
      <c r="R1" s="25">
        <v>8</v>
      </c>
      <c r="V1" s="25">
        <v>9</v>
      </c>
      <c r="X1" s="25">
        <v>10</v>
      </c>
      <c r="Z1" s="25">
        <v>10</v>
      </c>
      <c r="AB1" s="25">
        <v>11</v>
      </c>
      <c r="AH1" s="25">
        <v>12</v>
      </c>
      <c r="AJ1" s="25">
        <v>13</v>
      </c>
      <c r="AN1" s="26">
        <v>14</v>
      </c>
      <c r="AQ1" s="24">
        <v>16</v>
      </c>
    </row>
    <row r="2" spans="1:44" ht="47.4" customHeight="1" x14ac:dyDescent="0.3">
      <c r="B2" s="29" t="s">
        <v>66</v>
      </c>
      <c r="C2" s="88" t="s">
        <v>1</v>
      </c>
      <c r="D2" s="90" t="s">
        <v>213</v>
      </c>
      <c r="E2" s="91"/>
      <c r="F2" s="90" t="s">
        <v>196</v>
      </c>
      <c r="G2" s="91"/>
      <c r="H2" s="90" t="s">
        <v>197</v>
      </c>
      <c r="I2" s="91"/>
      <c r="J2" s="90" t="s">
        <v>198</v>
      </c>
      <c r="K2" s="91"/>
      <c r="L2" s="92" t="s">
        <v>2</v>
      </c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1"/>
      <c r="AD2" s="96" t="s">
        <v>8</v>
      </c>
      <c r="AE2" s="101"/>
      <c r="AF2" s="101"/>
      <c r="AG2" s="102"/>
      <c r="AH2" s="92" t="s">
        <v>3</v>
      </c>
      <c r="AI2" s="30"/>
      <c r="AJ2" s="30"/>
      <c r="AK2" s="31"/>
      <c r="AL2" s="33"/>
      <c r="AM2" s="34"/>
      <c r="AN2" s="93" t="s">
        <v>7</v>
      </c>
    </row>
    <row r="3" spans="1:44" s="43" customFormat="1" ht="34.5" customHeight="1" x14ac:dyDescent="0.25">
      <c r="A3" s="22"/>
      <c r="B3" s="35" t="s">
        <v>357</v>
      </c>
      <c r="C3" s="88"/>
      <c r="D3" s="32" t="s">
        <v>214</v>
      </c>
      <c r="E3" s="36"/>
      <c r="F3" s="32" t="s">
        <v>216</v>
      </c>
      <c r="G3" s="36"/>
      <c r="H3" s="32" t="s">
        <v>217</v>
      </c>
      <c r="I3" s="36"/>
      <c r="J3" s="32" t="s">
        <v>215</v>
      </c>
      <c r="K3" s="36"/>
      <c r="L3" s="37" t="s">
        <v>218</v>
      </c>
      <c r="M3" s="38"/>
      <c r="N3" s="98" t="s">
        <v>219</v>
      </c>
      <c r="O3" s="99"/>
      <c r="P3" s="96" t="s">
        <v>220</v>
      </c>
      <c r="Q3" s="97"/>
      <c r="R3" s="96" t="s">
        <v>221</v>
      </c>
      <c r="S3" s="97"/>
      <c r="T3" s="96" t="s">
        <v>222</v>
      </c>
      <c r="U3" s="97"/>
      <c r="V3" s="96" t="s">
        <v>223</v>
      </c>
      <c r="W3" s="97"/>
      <c r="X3" s="96" t="s">
        <v>224</v>
      </c>
      <c r="Y3" s="97"/>
      <c r="Z3" s="100" t="s">
        <v>225</v>
      </c>
      <c r="AA3" s="100"/>
      <c r="AB3" s="96" t="s">
        <v>226</v>
      </c>
      <c r="AC3" s="97"/>
      <c r="AD3" s="96" t="s">
        <v>9</v>
      </c>
      <c r="AE3" s="97"/>
      <c r="AF3" s="96" t="s">
        <v>10</v>
      </c>
      <c r="AG3" s="97"/>
      <c r="AH3" s="92" t="s">
        <v>227</v>
      </c>
      <c r="AI3" s="31"/>
      <c r="AJ3" s="96" t="s">
        <v>4</v>
      </c>
      <c r="AK3" s="97"/>
      <c r="AL3" s="39"/>
      <c r="AM3" s="40"/>
      <c r="AN3" s="94"/>
      <c r="AO3" s="41"/>
      <c r="AP3" s="42" t="s">
        <v>55</v>
      </c>
      <c r="AR3" s="44" t="s">
        <v>359</v>
      </c>
    </row>
    <row r="4" spans="1:44" s="43" customFormat="1" ht="33" customHeight="1" thickBot="1" x14ac:dyDescent="0.3">
      <c r="A4" s="45">
        <f>COUNTIF(A5:A38,"x")</f>
        <v>13</v>
      </c>
      <c r="B4" s="46"/>
      <c r="C4" s="89"/>
      <c r="D4" s="47" t="s">
        <v>5</v>
      </c>
      <c r="E4" s="48" t="s">
        <v>6</v>
      </c>
      <c r="F4" s="49" t="s">
        <v>5</v>
      </c>
      <c r="G4" s="50" t="s">
        <v>6</v>
      </c>
      <c r="H4" s="49" t="s">
        <v>5</v>
      </c>
      <c r="I4" s="50" t="s">
        <v>6</v>
      </c>
      <c r="J4" s="49" t="s">
        <v>5</v>
      </c>
      <c r="K4" s="50" t="s">
        <v>6</v>
      </c>
      <c r="L4" s="49" t="s">
        <v>5</v>
      </c>
      <c r="M4" s="50" t="s">
        <v>6</v>
      </c>
      <c r="N4" s="49" t="s">
        <v>5</v>
      </c>
      <c r="O4" s="50" t="s">
        <v>6</v>
      </c>
      <c r="P4" s="49" t="s">
        <v>5</v>
      </c>
      <c r="Q4" s="50" t="s">
        <v>6</v>
      </c>
      <c r="R4" s="49" t="s">
        <v>5</v>
      </c>
      <c r="S4" s="50" t="s">
        <v>6</v>
      </c>
      <c r="T4" s="49" t="s">
        <v>5</v>
      </c>
      <c r="U4" s="50" t="s">
        <v>6</v>
      </c>
      <c r="V4" s="49" t="s">
        <v>5</v>
      </c>
      <c r="W4" s="50" t="s">
        <v>6</v>
      </c>
      <c r="X4" s="49" t="s">
        <v>5</v>
      </c>
      <c r="Y4" s="50" t="s">
        <v>6</v>
      </c>
      <c r="Z4" s="51" t="s">
        <v>5</v>
      </c>
      <c r="AA4" s="52" t="s">
        <v>6</v>
      </c>
      <c r="AB4" s="49" t="s">
        <v>5</v>
      </c>
      <c r="AC4" s="50" t="s">
        <v>6</v>
      </c>
      <c r="AD4" s="47" t="s">
        <v>5</v>
      </c>
      <c r="AE4" s="48" t="s">
        <v>6</v>
      </c>
      <c r="AF4" s="47" t="s">
        <v>5</v>
      </c>
      <c r="AG4" s="48" t="s">
        <v>6</v>
      </c>
      <c r="AH4" s="47" t="s">
        <v>5</v>
      </c>
      <c r="AI4" s="53" t="s">
        <v>6</v>
      </c>
      <c r="AJ4" s="47" t="s">
        <v>5</v>
      </c>
      <c r="AK4" s="53" t="s">
        <v>6</v>
      </c>
      <c r="AL4" s="54"/>
      <c r="AM4" s="55"/>
      <c r="AN4" s="95"/>
      <c r="AO4" s="41"/>
      <c r="AP4" s="42"/>
      <c r="AR4" s="56"/>
    </row>
    <row r="5" spans="1:44" s="43" customFormat="1" ht="26.25" customHeight="1" x14ac:dyDescent="0.3">
      <c r="A5" s="45"/>
      <c r="B5" s="57" t="str">
        <f>B3</f>
        <v>CBECC 2025.2.0</v>
      </c>
      <c r="C5" s="16" t="s">
        <v>87</v>
      </c>
      <c r="D5" s="58">
        <f>INDEX(Output!$C$5:$BW$185,MATCH($C5,Output!$C$5:$C$185,0),63)</f>
        <v>18.405200000000001</v>
      </c>
      <c r="E5" s="59">
        <v>21.08</v>
      </c>
      <c r="F5" s="58">
        <f>(INDEX(Output!$C$5:$BW$185,MATCH($C5,Output!$C$5:$C$185,0),21))/$AP5</f>
        <v>3.4970108786860545</v>
      </c>
      <c r="G5" s="59">
        <v>3.82</v>
      </c>
      <c r="H5" s="58">
        <f>(INDEX(Output!$C$5:$BW$185,MATCH($C5,Output!$C$5:$C$185,0),36))/$AP5</f>
        <v>3.726817061300295E-2</v>
      </c>
      <c r="I5" s="59">
        <v>0.05</v>
      </c>
      <c r="J5" s="58">
        <f t="shared" ref="J5:J38" si="0">SUM(L5,N5,P5,V5,X5,Z5,AB5)</f>
        <v>15.65820733172615</v>
      </c>
      <c r="K5" s="59">
        <v>17.760000000000002</v>
      </c>
      <c r="L5" s="58">
        <f>(((INDEX(Output!$C$5:$BW$185,MATCH($C5,Output!$C$5:$C$185,0),14))*3.4121416)+((INDEX(Output!$C$5:$BW$185,MATCH($C5,Output!$C$5:$C$185,0),29))*99.976))/$AP5</f>
        <v>2.4195774251111488</v>
      </c>
      <c r="M5" s="59">
        <v>3.54</v>
      </c>
      <c r="N5" s="58">
        <f>(((INDEX(Output!$C$5:$BW$185,MATCH($C5,Output!$C$5:$C$185,0),15))*3.4121416)+((INDEX(Output!$C$5:$BW$185,MATCH($C5,Output!$C$5:$C$185,0),30))*99.976))/$AP5</f>
        <v>5.9148971160629378</v>
      </c>
      <c r="O5" s="59">
        <v>5.46</v>
      </c>
      <c r="P5" s="58">
        <f>(((INDEX(Output!$C$5:$BW$185,MATCH($C5,Output!$C$5:$C$185,0),20))*3.4121416)+((INDEX(Output!$C$5:$BW$185,MATCH($C5,Output!$C$5:$C$185,0),35))*99.976))/$AP5</f>
        <v>4.6127391617347717</v>
      </c>
      <c r="Q5" s="59">
        <v>4.6100000000000003</v>
      </c>
      <c r="R5" s="58">
        <f>(((INDEX(Output!$C$5:$BW$185,MATCH($C5,Output!$C$5:$C$185,0),37))+(INDEX(Output!$C$5:$BW$185,MATCH($C5,Output!$C$5:$C$185,0),38)))*99.976)/$AP5</f>
        <v>0</v>
      </c>
      <c r="S5" s="59">
        <v>0</v>
      </c>
      <c r="T5" s="58">
        <f>(((INDEX(Output!$C$5:$BW$185,MATCH($C5,Output!$C$5:$C$185,0),22))+(INDEX(Output!$C$5:$BW$185,MATCH($C5,Output!$C$5:$C$185,0),23))+(INDEX(Output!$C$5:$BW$185,MATCH($C5,Output!$C$5:$C$185,0),24))+(INDEX(Output!$C$5:$BW$185,MATCH($C5,Output!$C$5:$C$185,0),25)))*3.4121416)/$AP5</f>
        <v>14.615038052308689</v>
      </c>
      <c r="U5" s="59">
        <v>14.62</v>
      </c>
      <c r="V5" s="58">
        <f>(((INDEX(Output!$C$5:$BW$185,MATCH($C5,Output!$C$5:$C$185,0),16))*3.4121416)+((INDEX(Output!$C$5:$BW$185,MATCH($C5,Output!$C$5:$C$185,0),31))*99.976))/$AP5</f>
        <v>1.3250698058335415</v>
      </c>
      <c r="W5" s="59">
        <v>2.85</v>
      </c>
      <c r="X5" s="58">
        <f>(((INDEX(Output!$C$5:$BW$185,MATCH($C5,Output!$C$5:C$185,0),18))*3.4121416)+((INDEX(Output!$C$5:$BW$185,MATCH($C5,Output!$C$5:C$185,0),33))*99.976))/$AP5</f>
        <v>7.9016301437090472E-2</v>
      </c>
      <c r="Y5" s="59">
        <v>0.12</v>
      </c>
      <c r="Z5" s="58">
        <f>(((INDEX(Output!$C$5:$BW$185,MATCH($C5,Output!$C$5:C$185,0),17))*3.4121416)+((INDEX(Output!$C$5:$BW$185,MATCH($C5,Output!$C$5:C$185,0),32))*99.976))/$AP5</f>
        <v>0</v>
      </c>
      <c r="AA5" s="59">
        <v>0</v>
      </c>
      <c r="AB5" s="58">
        <f>(((INDEX(Output!$C$5:$BW$185,MATCH($C5,Output!$C$5:C$185,0),19))*3.4121416)+((INDEX(Output!$C$5:$BW$185,MATCH($C5,Output!$C$5:C$185,0),34))*99.976))/$AP5</f>
        <v>1.3069075215466603</v>
      </c>
      <c r="AC5" s="59">
        <v>1.1599999999999999</v>
      </c>
      <c r="AD5" s="60">
        <f>INDEX(Output!$C$5:$CC$185,MATCH($C5,Output!$C$5:$C$185,0),76)+INDEX(Output!$C$5:$CC$185,MATCH($C5,Output!$C$5:$C$185,0),79)</f>
        <v>0</v>
      </c>
      <c r="AE5" s="61">
        <v>0</v>
      </c>
      <c r="AF5" s="60">
        <f>INDEX(Output!$C$5:$CD$185,MATCH($C5,Output!$C$5:$C$185,0),74)+INDEX(Output!$C$5:$CD$185,MATCH($C5,Output!$C$5:$C$185,0),77)</f>
        <v>1.25</v>
      </c>
      <c r="AG5" s="61">
        <v>0</v>
      </c>
      <c r="AH5" s="62"/>
      <c r="AI5" s="58"/>
      <c r="AJ5" s="62"/>
      <c r="AK5" s="58"/>
      <c r="AL5" s="58"/>
      <c r="AM5" s="58"/>
      <c r="AN5" s="63"/>
      <c r="AO5" s="64"/>
      <c r="AP5" s="65">
        <f>IF(ISNUMBER(SEARCH("RetlMed",C5)),Lookup!D$2,IF(ISNUMBER(SEARCH("OffSml",C5)),Lookup!A$2,IF(ISNUMBER(SEARCH("OffMed",C5)),Lookup!B$2,IF(ISNUMBER(SEARCH("OffLrg",C5)),Lookup!C$2,IF(ISNUMBER(SEARCH("RetlStrp",C5)),Lookup!E$2)))))</f>
        <v>53627.8</v>
      </c>
      <c r="AR5" s="56"/>
    </row>
    <row r="6" spans="1:44" s="43" customFormat="1" ht="26.25" customHeight="1" x14ac:dyDescent="0.3">
      <c r="A6" s="45"/>
      <c r="B6" s="57" t="str">
        <f t="shared" ref="B6:B69" si="1">B5</f>
        <v>CBECC 2025.2.0</v>
      </c>
      <c r="C6" s="66" t="s">
        <v>88</v>
      </c>
      <c r="D6" s="67">
        <f>INDEX(Output!$C$5:$BW$185,MATCH($C6,Output!$C$5:$C$185,0),63)</f>
        <v>18.520700000000001</v>
      </c>
      <c r="E6" s="59">
        <v>21.47</v>
      </c>
      <c r="F6" s="67">
        <f>(INDEX(Output!$C$5:$BW$185,MATCH($C6,Output!$C$5:$C$185,0),21))/$AP6</f>
        <v>3.4799115384185066</v>
      </c>
      <c r="G6" s="59">
        <v>3.83</v>
      </c>
      <c r="H6" s="67">
        <f>(INDEX(Output!$C$5:$BW$185,MATCH($C6,Output!$C$5:$C$185,0),36))/$AP6</f>
        <v>4.0409265343720975E-2</v>
      </c>
      <c r="I6" s="59">
        <v>0.05</v>
      </c>
      <c r="J6" s="67">
        <f t="shared" si="0"/>
        <v>15.913887416123801</v>
      </c>
      <c r="K6" s="59">
        <v>18.39</v>
      </c>
      <c r="L6" s="67">
        <f>(((INDEX(Output!$C$5:$BW$185,MATCH($C6,Output!$C$5:$C$185,0),14))*3.4121416)+((INDEX(Output!$C$5:$BW$185,MATCH($C6,Output!$C$5:$C$185,0),29))*99.976))/$AP6</f>
        <v>2.733704681941008</v>
      </c>
      <c r="M6" s="59">
        <v>4.16</v>
      </c>
      <c r="N6" s="67">
        <f>(((INDEX(Output!$C$5:$BW$185,MATCH($C6,Output!$C$5:$C$185,0),15))*3.4121416)+((INDEX(Output!$C$5:$BW$185,MATCH($C6,Output!$C$5:$C$185,0),30))*99.976))/$AP6</f>
        <v>5.8667256004430532</v>
      </c>
      <c r="O6" s="59">
        <v>5.47</v>
      </c>
      <c r="P6" s="67">
        <f>(((INDEX(Output!$C$5:$BW$185,MATCH($C6,Output!$C$5:$C$185,0),20))*3.4121416)+((INDEX(Output!$C$5:$BW$185,MATCH($C6,Output!$C$5:$C$185,0),35))*99.976))/$AP6</f>
        <v>4.6127391617347717</v>
      </c>
      <c r="Q6" s="59">
        <v>4.6100000000000003</v>
      </c>
      <c r="R6" s="67">
        <f>(((INDEX(Output!$C$5:$BW$185,MATCH($C6,Output!$C$5:$C$185,0),37))+(INDEX(Output!$C$5:$BW$185,MATCH($C6,Output!$C$5:$C$185,0),38)))*99.976)/$AP6</f>
        <v>0</v>
      </c>
      <c r="S6" s="59">
        <v>0</v>
      </c>
      <c r="T6" s="67">
        <f>(((INDEX(Output!$C$5:$BW$185,MATCH($C6,Output!$C$5:$C$185,0),22))+(INDEX(Output!$C$5:$BW$185,MATCH($C6,Output!$C$5:$C$185,0),23))+(INDEX(Output!$C$5:$BW$185,MATCH($C6,Output!$C$5:$C$185,0),24))+(INDEX(Output!$C$5:$BW$185,MATCH($C6,Output!$C$5:$C$185,0),25)))*3.4121416)/$AP6</f>
        <v>14.615038052308689</v>
      </c>
      <c r="U6" s="59">
        <v>14.62</v>
      </c>
      <c r="V6" s="67">
        <f>(((INDEX(Output!$C$5:$BW$185,MATCH($C6,Output!$C$5:$C$185,0),16))*3.4121416)+((INDEX(Output!$C$5:$BW$185,MATCH($C6,Output!$C$5:$C$185,0),31))*99.976))/$AP6</f>
        <v>1.307324414595415</v>
      </c>
      <c r="W6" s="59">
        <v>2.84</v>
      </c>
      <c r="X6" s="67">
        <f>(((INDEX(Output!$C$5:$BW$185,MATCH($C6,Output!$C$5:C$185,0),18))*3.4121416)+((INDEX(Output!$C$5:$BW$185,MATCH($C6,Output!$C$5:C$185,0),33))*99.976))/$AP6</f>
        <v>8.6486035862892011E-2</v>
      </c>
      <c r="Y6" s="59">
        <v>0.14000000000000001</v>
      </c>
      <c r="Z6" s="67">
        <f>(((INDEX(Output!$C$5:$BW$185,MATCH($C6,Output!$C$5:C$185,0),17))*3.4121416)+((INDEX(Output!$C$5:$BW$185,MATCH($C6,Output!$C$5:C$185,0),32))*99.976))/$AP6</f>
        <v>0</v>
      </c>
      <c r="AA6" s="59">
        <v>0</v>
      </c>
      <c r="AB6" s="67">
        <f>(((INDEX(Output!$C$5:$BW$185,MATCH($C6,Output!$C$5:C$185,0),19))*3.4121416)+((INDEX(Output!$C$5:$BW$185,MATCH($C6,Output!$C$5:C$185,0),34))*99.976))/$AP6</f>
        <v>1.3069075215466603</v>
      </c>
      <c r="AC6" s="59">
        <v>1.1599999999999999</v>
      </c>
      <c r="AD6" s="68">
        <f>INDEX(Output!$C$5:$CC$185,MATCH($C6,Output!$C$5:$C$185,0),76)+INDEX(Output!$C$5:$CC$185,MATCH($C6,Output!$C$5:$C$185,0),79)</f>
        <v>0</v>
      </c>
      <c r="AE6" s="61">
        <v>0</v>
      </c>
      <c r="AF6" s="68">
        <f>INDEX(Output!$C$5:$CD$185,MATCH($C6,Output!$C$5:$C$185,0),74)+INDEX(Output!$C$5:$CD$185,MATCH($C6,Output!$C$5:$C$185,0),77)</f>
        <v>1.25</v>
      </c>
      <c r="AG6" s="61">
        <v>0</v>
      </c>
      <c r="AH6" s="69">
        <f>IF($D$5=0,"",(D6-D$5)/D$5)</f>
        <v>6.2754004303132169E-3</v>
      </c>
      <c r="AI6" s="70">
        <f>IF($E$5=0,"",(E6-E$5)/E$5)</f>
        <v>1.8500948766603444E-2</v>
      </c>
      <c r="AJ6" s="69">
        <f>IF($J$5=0,"",(J6-J$5)/J$5)</f>
        <v>1.6328822257935031E-2</v>
      </c>
      <c r="AK6" s="70">
        <f>IF($K$5=0,"",(K6-K$5)/K$5)</f>
        <v>3.5472972972972916E-2</v>
      </c>
      <c r="AL6" s="67" t="str">
        <f>IF(AND(AH6&gt;=0,AI6&gt;=0), "Yes", "No")</f>
        <v>Yes</v>
      </c>
      <c r="AM6" s="67" t="str">
        <f t="shared" ref="AM6:AM17" si="2">IF(AND(AH6&lt;0,AI6&lt;0), "No", "Yes")</f>
        <v>Yes</v>
      </c>
      <c r="AN6" s="71" t="str">
        <f>IF((AL6=AM6),(IF(AND(AI6&gt;(-0.5%*D$5),AI6&lt;(0.5%*D$5),AE6&lt;=AD6,AG6&lt;=AF6,(COUNTBLANK(D6:AK6)=0)),"Pass","Fail")),IF(COUNTA(D6:AK6)=0,"","Fail"))</f>
        <v>Pass</v>
      </c>
      <c r="AO6" s="64"/>
      <c r="AP6" s="65">
        <f>IF(ISNUMBER(SEARCH("RetlMed",C6)),Lookup!D$2,IF(ISNUMBER(SEARCH("OffSml",C6)),Lookup!A$2,IF(ISNUMBER(SEARCH("OffMed",C6)),Lookup!B$2,IF(ISNUMBER(SEARCH("OffLrg",C6)),Lookup!C$2,IF(ISNUMBER(SEARCH("RetlStrp",C6)),Lookup!E$2)))))</f>
        <v>53627.8</v>
      </c>
      <c r="AR6" s="56"/>
    </row>
    <row r="7" spans="1:44" s="43" customFormat="1" ht="26.25" customHeight="1" x14ac:dyDescent="0.3">
      <c r="A7" s="45"/>
      <c r="B7" s="57" t="str">
        <f t="shared" si="1"/>
        <v>CBECC 2025.2.0</v>
      </c>
      <c r="C7" s="66" t="s">
        <v>89</v>
      </c>
      <c r="D7" s="67">
        <f>INDEX(Output!$C$5:$BW$185,MATCH($C7,Output!$C$5:$C$185,0),63)</f>
        <v>18.690999999999999</v>
      </c>
      <c r="E7" s="59">
        <v>21.84</v>
      </c>
      <c r="F7" s="67">
        <f>(INDEX(Output!$C$5:$BW$185,MATCH($C7,Output!$C$5:$C$185,0),21))/$AP7</f>
        <v>3.4654414314963504</v>
      </c>
      <c r="G7" s="59">
        <v>3.82</v>
      </c>
      <c r="H7" s="67">
        <f>(INDEX(Output!$C$5:$BW$185,MATCH($C7,Output!$C$5:$C$185,0),36))/$AP7</f>
        <v>4.434024890075669E-2</v>
      </c>
      <c r="I7" s="59">
        <v>0.06</v>
      </c>
      <c r="J7" s="67">
        <f t="shared" si="0"/>
        <v>16.257550759191176</v>
      </c>
      <c r="K7" s="59">
        <v>19.03</v>
      </c>
      <c r="L7" s="67">
        <f>(((INDEX(Output!$C$5:$BW$185,MATCH($C7,Output!$C$5:$C$185,0),14))*3.4121416)+((INDEX(Output!$C$5:$BW$185,MATCH($C7,Output!$C$5:$C$185,0),29))*99.976))/$AP7</f>
        <v>3.1268019321041813</v>
      </c>
      <c r="M7" s="59">
        <v>4.82</v>
      </c>
      <c r="N7" s="67">
        <f>(((INDEX(Output!$C$5:$BW$185,MATCH($C7,Output!$C$5:$C$185,0),15))*3.4121416)+((INDEX(Output!$C$5:$BW$185,MATCH($C7,Output!$C$5:$C$185,0),30))*99.976))/$AP7</f>
        <v>5.8332644987860771</v>
      </c>
      <c r="O7" s="59">
        <v>5.46</v>
      </c>
      <c r="P7" s="67">
        <f>(((INDEX(Output!$C$5:$BW$185,MATCH($C7,Output!$C$5:$C$185,0),20))*3.4121416)+((INDEX(Output!$C$5:$BW$185,MATCH($C7,Output!$C$5:$C$185,0),35))*99.976))/$AP7</f>
        <v>4.6127391617347717</v>
      </c>
      <c r="Q7" s="59">
        <v>4.6100000000000003</v>
      </c>
      <c r="R7" s="67">
        <f>(((INDEX(Output!$C$5:$BW$185,MATCH($C7,Output!$C$5:$C$185,0),37))+(INDEX(Output!$C$5:$BW$185,MATCH($C7,Output!$C$5:$C$185,0),38)))*99.976)/$AP7</f>
        <v>0</v>
      </c>
      <c r="S7" s="59">
        <v>0</v>
      </c>
      <c r="T7" s="67">
        <f>(((INDEX(Output!$C$5:$BW$185,MATCH($C7,Output!$C$5:$C$185,0),22))+(INDEX(Output!$C$5:$BW$185,MATCH($C7,Output!$C$5:$C$185,0),23))+(INDEX(Output!$C$5:$BW$185,MATCH($C7,Output!$C$5:$C$185,0),24))+(INDEX(Output!$C$5:$BW$185,MATCH($C7,Output!$C$5:$C$185,0),25)))*3.4121416)/$AP7</f>
        <v>14.615038052308689</v>
      </c>
      <c r="U7" s="59">
        <v>14.62</v>
      </c>
      <c r="V7" s="67">
        <f>(((INDEX(Output!$C$5:$BW$185,MATCH($C7,Output!$C$5:$C$185,0),16))*3.4121416)+((INDEX(Output!$C$5:$BW$185,MATCH($C7,Output!$C$5:$C$185,0),31))*99.976))/$AP7</f>
        <v>1.2864804197240982</v>
      </c>
      <c r="W7" s="59">
        <v>2.83</v>
      </c>
      <c r="X7" s="67">
        <f>(((INDEX(Output!$C$5:$BW$185,MATCH($C7,Output!$C$5:C$185,0),18))*3.4121416)+((INDEX(Output!$C$5:$BW$185,MATCH($C7,Output!$C$5:C$185,0),33))*99.976))/$AP7</f>
        <v>9.1355361038416641E-2</v>
      </c>
      <c r="Y7" s="59">
        <v>0.15</v>
      </c>
      <c r="Z7" s="67">
        <f>(((INDEX(Output!$C$5:$BW$185,MATCH($C7,Output!$C$5:C$185,0),17))*3.4121416)+((INDEX(Output!$C$5:$BW$185,MATCH($C7,Output!$C$5:C$185,0),32))*99.976))/$AP7</f>
        <v>0</v>
      </c>
      <c r="AA7" s="59">
        <v>0</v>
      </c>
      <c r="AB7" s="67">
        <f>(((INDEX(Output!$C$5:$BW$185,MATCH($C7,Output!$C$5:C$185,0),19))*3.4121416)+((INDEX(Output!$C$5:$BW$185,MATCH($C7,Output!$C$5:C$185,0),34))*99.976))/$AP7</f>
        <v>1.3069093858036316</v>
      </c>
      <c r="AC7" s="59">
        <v>1.1599999999999999</v>
      </c>
      <c r="AD7" s="68">
        <f>INDEX(Output!$C$5:$CC$185,MATCH($C7,Output!$C$5:$C$185,0),76)+INDEX(Output!$C$5:$CC$185,MATCH($C7,Output!$C$5:$C$185,0),79)</f>
        <v>0</v>
      </c>
      <c r="AE7" s="61">
        <v>0</v>
      </c>
      <c r="AF7" s="68">
        <f>INDEX(Output!$C$5:$CD$185,MATCH($C7,Output!$C$5:$C$185,0),74)+INDEX(Output!$C$5:$CD$185,MATCH($C7,Output!$C$5:$C$185,0),77)</f>
        <v>0.5</v>
      </c>
      <c r="AG7" s="61">
        <v>0</v>
      </c>
      <c r="AH7" s="69">
        <f>IF($D$5=0,"",(D7-D$5)/D$5)</f>
        <v>1.5528220285571374E-2</v>
      </c>
      <c r="AI7" s="70">
        <f>IF($E$5=0,"",(E7-E$5)/E$5)</f>
        <v>3.6053130929791351E-2</v>
      </c>
      <c r="AJ7" s="69">
        <f t="shared" ref="AJ7:AJ9" si="3">IF($J$5=0,"",(J7-J$5)/J$5)</f>
        <v>3.8276631211202325E-2</v>
      </c>
      <c r="AK7" s="70">
        <f t="shared" ref="AK7:AK9" si="4">IF($K$5=0,"",(K7-K$5)/K$5)</f>
        <v>7.1509009009008973E-2</v>
      </c>
      <c r="AL7" s="67" t="str">
        <f t="shared" ref="AL7:AL70" si="5">IF(AND(AH7&gt;=0,AI7&gt;=0), "Yes", "No")</f>
        <v>Yes</v>
      </c>
      <c r="AM7" s="67" t="str">
        <f t="shared" si="2"/>
        <v>Yes</v>
      </c>
      <c r="AN7" s="71" t="str">
        <f t="shared" ref="AN7:AN9" si="6">IF((AL7=AM7),(IF(AND(AI7&gt;(-0.5%*D$5),AI7&lt;(0.5%*D$5),AE7&lt;=AD7,AG7&lt;=AF7,(COUNTBLANK(D7:AK7)=0)),"Pass","Fail")),IF(COUNTA(D7:AK7)=0,"","Fail"))</f>
        <v>Pass</v>
      </c>
      <c r="AO7" s="64"/>
      <c r="AP7" s="65">
        <f>IF(ISNUMBER(SEARCH("RetlMed",C7)),Lookup!D$2,IF(ISNUMBER(SEARCH("OffSml",C7)),Lookup!A$2,IF(ISNUMBER(SEARCH("OffMed",C7)),Lookup!B$2,IF(ISNUMBER(SEARCH("OffLrg",C7)),Lookup!C$2,IF(ISNUMBER(SEARCH("RetlStrp",C7)),Lookup!E$2)))))</f>
        <v>53627.8</v>
      </c>
      <c r="AR7" s="56"/>
    </row>
    <row r="8" spans="1:44" s="43" customFormat="1" ht="26.25" customHeight="1" x14ac:dyDescent="0.3">
      <c r="A8" s="45"/>
      <c r="B8" s="57" t="str">
        <f t="shared" si="1"/>
        <v>CBECC 2025.2.0</v>
      </c>
      <c r="C8" s="66" t="s">
        <v>90</v>
      </c>
      <c r="D8" s="67">
        <f>INDEX(Output!$C$5:$BW$185,MATCH($C8,Output!$C$5:$C$185,0),63)</f>
        <v>18.9008</v>
      </c>
      <c r="E8" s="59">
        <v>22.21</v>
      </c>
      <c r="F8" s="67">
        <f>(INDEX(Output!$C$5:$BW$185,MATCH($C8,Output!$C$5:$C$185,0),21))/$AP8</f>
        <v>3.4540107929096475</v>
      </c>
      <c r="G8" s="59">
        <v>3.82</v>
      </c>
      <c r="H8" s="67">
        <f>(INDEX(Output!$C$5:$BW$185,MATCH($C8,Output!$C$5:$C$185,0),36))/$AP8</f>
        <v>4.8750834455263875E-2</v>
      </c>
      <c r="I8" s="59">
        <v>7.0000000000000007E-2</v>
      </c>
      <c r="J8" s="67">
        <f t="shared" si="0"/>
        <v>16.659522377894202</v>
      </c>
      <c r="K8" s="59">
        <v>19.7</v>
      </c>
      <c r="L8" s="67">
        <f>(((INDEX(Output!$C$5:$BW$185,MATCH($C8,Output!$C$5:$C$185,0),14))*3.4121416)+((INDEX(Output!$C$5:$BW$185,MATCH($C8,Output!$C$5:$C$185,0),29))*99.976))/$AP8</f>
        <v>3.5678592225088237</v>
      </c>
      <c r="M8" s="59">
        <v>5.51</v>
      </c>
      <c r="N8" s="67">
        <f>(((INDEX(Output!$C$5:$BW$185,MATCH($C8,Output!$C$5:$C$185,0),15))*3.4121416)+((INDEX(Output!$C$5:$BW$185,MATCH($C8,Output!$C$5:$C$185,0),30))*99.976))/$AP8</f>
        <v>5.8044226707177984</v>
      </c>
      <c r="O8" s="59">
        <v>5.45</v>
      </c>
      <c r="P8" s="67">
        <f>(((INDEX(Output!$C$5:$BW$185,MATCH($C8,Output!$C$5:$C$185,0),20))*3.4121416)+((INDEX(Output!$C$5:$BW$185,MATCH($C8,Output!$C$5:$C$185,0),35))*99.976))/$AP8</f>
        <v>4.6127391617347717</v>
      </c>
      <c r="Q8" s="59">
        <v>4.6100000000000003</v>
      </c>
      <c r="R8" s="67">
        <f>(((INDEX(Output!$C$5:$BW$185,MATCH($C8,Output!$C$5:$C$185,0),37))+(INDEX(Output!$C$5:$BW$185,MATCH($C8,Output!$C$5:$C$185,0),38)))*99.976)/$AP8</f>
        <v>0</v>
      </c>
      <c r="S8" s="59">
        <v>0</v>
      </c>
      <c r="T8" s="67">
        <f>(((INDEX(Output!$C$5:$BW$185,MATCH($C8,Output!$C$5:$C$185,0),22))+(INDEX(Output!$C$5:$BW$185,MATCH($C8,Output!$C$5:$C$185,0),23))+(INDEX(Output!$C$5:$BW$185,MATCH($C8,Output!$C$5:$C$185,0),24))+(INDEX(Output!$C$5:$BW$185,MATCH($C8,Output!$C$5:$C$185,0),25)))*3.4121416)/$AP8</f>
        <v>14.615038052308689</v>
      </c>
      <c r="U8" s="59">
        <v>14.62</v>
      </c>
      <c r="V8" s="67">
        <f>(((INDEX(Output!$C$5:$BW$185,MATCH($C8,Output!$C$5:$C$185,0),16))*3.4121416)+((INDEX(Output!$C$5:$BW$185,MATCH($C8,Output!$C$5:$C$185,0),31))*99.976))/$AP8</f>
        <v>1.2670934684503186</v>
      </c>
      <c r="W8" s="59">
        <v>2.81</v>
      </c>
      <c r="X8" s="67">
        <f>(((INDEX(Output!$C$5:$BW$185,MATCH($C8,Output!$C$5:C$185,0),18))*3.4121416)+((INDEX(Output!$C$5:$BW$185,MATCH($C8,Output!$C$5:C$185,0),33))*99.976))/$AP8</f>
        <v>0.10049846867885685</v>
      </c>
      <c r="Y8" s="59">
        <v>0.15</v>
      </c>
      <c r="Z8" s="67">
        <f>(((INDEX(Output!$C$5:$BW$185,MATCH($C8,Output!$C$5:C$185,0),17))*3.4121416)+((INDEX(Output!$C$5:$BW$185,MATCH($C8,Output!$C$5:C$185,0),32))*99.976))/$AP8</f>
        <v>0</v>
      </c>
      <c r="AA8" s="59">
        <v>0</v>
      </c>
      <c r="AB8" s="67">
        <f>(((INDEX(Output!$C$5:$BW$185,MATCH($C8,Output!$C$5:C$185,0),19))*3.4121416)+((INDEX(Output!$C$5:$BW$185,MATCH($C8,Output!$C$5:C$185,0),34))*99.976))/$AP8</f>
        <v>1.3069093858036316</v>
      </c>
      <c r="AC8" s="59">
        <v>1.1599999999999999</v>
      </c>
      <c r="AD8" s="68">
        <f>INDEX(Output!$C$5:$CC$185,MATCH($C8,Output!$C$5:$C$185,0),76)+INDEX(Output!$C$5:$CC$185,MATCH($C8,Output!$C$5:$C$185,0),79)</f>
        <v>0</v>
      </c>
      <c r="AE8" s="61">
        <v>0</v>
      </c>
      <c r="AF8" s="68">
        <f>INDEX(Output!$C$5:$CD$185,MATCH($C8,Output!$C$5:$C$185,0),74)+INDEX(Output!$C$5:$CD$185,MATCH($C8,Output!$C$5:$C$185,0),77)</f>
        <v>10.75</v>
      </c>
      <c r="AG8" s="61">
        <v>0</v>
      </c>
      <c r="AH8" s="69">
        <f>IF($D$5=0,"",(D8-D$5)/D$5)</f>
        <v>2.6927172755525589E-2</v>
      </c>
      <c r="AI8" s="70">
        <f>IF($E$5=0,"",(E8-E$5)/E$5)</f>
        <v>5.3605313092979251E-2</v>
      </c>
      <c r="AJ8" s="69">
        <f t="shared" si="3"/>
        <v>6.3948255694585204E-2</v>
      </c>
      <c r="AK8" s="70">
        <f t="shared" si="4"/>
        <v>0.10923423423423409</v>
      </c>
      <c r="AL8" s="67" t="str">
        <f t="shared" si="5"/>
        <v>Yes</v>
      </c>
      <c r="AM8" s="67" t="str">
        <f t="shared" si="2"/>
        <v>Yes</v>
      </c>
      <c r="AN8" s="71" t="str">
        <f t="shared" si="6"/>
        <v>Pass</v>
      </c>
      <c r="AO8" s="64"/>
      <c r="AP8" s="65">
        <f>IF(ISNUMBER(SEARCH("RetlMed",C8)),Lookup!D$2,IF(ISNUMBER(SEARCH("OffSml",C8)),Lookup!A$2,IF(ISNUMBER(SEARCH("OffMed",C8)),Lookup!B$2,IF(ISNUMBER(SEARCH("OffLrg",C8)),Lookup!C$2,IF(ISNUMBER(SEARCH("RetlStrp",C8)),Lookup!E$2)))))</f>
        <v>53627.8</v>
      </c>
      <c r="AR8" s="56"/>
    </row>
    <row r="9" spans="1:44" s="43" customFormat="1" ht="26.25" customHeight="1" x14ac:dyDescent="0.3">
      <c r="A9" s="45" t="s">
        <v>75</v>
      </c>
      <c r="B9" s="57" t="str">
        <f t="shared" si="1"/>
        <v>CBECC 2025.2.0</v>
      </c>
      <c r="C9" s="66" t="s">
        <v>91</v>
      </c>
      <c r="D9" s="67">
        <f>INDEX(Output!$C$5:$BW$185,MATCH($C9,Output!$C$5:$C$185,0),63)</f>
        <v>18.690999999999999</v>
      </c>
      <c r="E9" s="59">
        <v>21.84</v>
      </c>
      <c r="F9" s="67">
        <f>(INDEX(Output!$C$5:$BW$185,MATCH($C9,Output!$C$5:$C$185,0),21))/$AP9</f>
        <v>3.4654414314963504</v>
      </c>
      <c r="G9" s="59">
        <v>3.82</v>
      </c>
      <c r="H9" s="67">
        <f>(INDEX(Output!$C$5:$BW$185,MATCH($C9,Output!$C$5:$C$185,0),36))/$AP9</f>
        <v>4.434024890075669E-2</v>
      </c>
      <c r="I9" s="59">
        <v>0.06</v>
      </c>
      <c r="J9" s="67">
        <f t="shared" si="0"/>
        <v>16.257550759191176</v>
      </c>
      <c r="K9" s="59">
        <v>19.03</v>
      </c>
      <c r="L9" s="67">
        <f>(((INDEX(Output!$C$5:$BW$185,MATCH($C9,Output!$C$5:$C$185,0),14))*3.4121416)+((INDEX(Output!$C$5:$BW$185,MATCH($C9,Output!$C$5:$C$185,0),29))*99.976))/$AP9</f>
        <v>3.1268019321041813</v>
      </c>
      <c r="M9" s="59">
        <v>4.82</v>
      </c>
      <c r="N9" s="67">
        <f>(((INDEX(Output!$C$5:$BW$185,MATCH($C9,Output!$C$5:$C$185,0),15))*3.4121416)+((INDEX(Output!$C$5:$BW$185,MATCH($C9,Output!$C$5:$C$185,0),30))*99.976))/$AP9</f>
        <v>5.8332644987860771</v>
      </c>
      <c r="O9" s="59">
        <v>5.46</v>
      </c>
      <c r="P9" s="67">
        <f>(((INDEX(Output!$C$5:$BW$185,MATCH($C9,Output!$C$5:$C$185,0),20))*3.4121416)+((INDEX(Output!$C$5:$BW$185,MATCH($C9,Output!$C$5:$C$185,0),35))*99.976))/$AP9</f>
        <v>4.6127391617347717</v>
      </c>
      <c r="Q9" s="59">
        <v>4.6100000000000003</v>
      </c>
      <c r="R9" s="67">
        <f>(((INDEX(Output!$C$5:$BW$185,MATCH($C9,Output!$C$5:$C$185,0),37))+(INDEX(Output!$C$5:$BW$185,MATCH($C9,Output!$C$5:$C$185,0),38)))*99.976)/$AP9</f>
        <v>0</v>
      </c>
      <c r="S9" s="59">
        <v>0</v>
      </c>
      <c r="T9" s="67">
        <f>(((INDEX(Output!$C$5:$BW$185,MATCH($C9,Output!$C$5:$C$185,0),22))+(INDEX(Output!$C$5:$BW$185,MATCH($C9,Output!$C$5:$C$185,0),23))+(INDEX(Output!$C$5:$BW$185,MATCH($C9,Output!$C$5:$C$185,0),24))+(INDEX(Output!$C$5:$BW$185,MATCH($C9,Output!$C$5:$C$185,0),25)))*3.4121416)/$AP9</f>
        <v>14.615038052308689</v>
      </c>
      <c r="U9" s="59">
        <v>14.62</v>
      </c>
      <c r="V9" s="67">
        <f>(((INDEX(Output!$C$5:$BW$185,MATCH($C9,Output!$C$5:$C$185,0),16))*3.4121416)+((INDEX(Output!$C$5:$BW$185,MATCH($C9,Output!$C$5:$C$185,0),31))*99.976))/$AP9</f>
        <v>1.2864804197240982</v>
      </c>
      <c r="W9" s="59">
        <v>2.83</v>
      </c>
      <c r="X9" s="67">
        <f>(((INDEX(Output!$C$5:$BW$185,MATCH($C9,Output!$C$5:C$185,0),18))*3.4121416)+((INDEX(Output!$C$5:$BW$185,MATCH($C9,Output!$C$5:C$185,0),33))*99.976))/$AP9</f>
        <v>9.1355361038416641E-2</v>
      </c>
      <c r="Y9" s="59">
        <v>0.15</v>
      </c>
      <c r="Z9" s="67">
        <f>(((INDEX(Output!$C$5:$BW$185,MATCH($C9,Output!$C$5:C$185,0),17))*3.4121416)+((INDEX(Output!$C$5:$BW$185,MATCH($C9,Output!$C$5:C$185,0),32))*99.976))/$AP9</f>
        <v>0</v>
      </c>
      <c r="AA9" s="59">
        <v>0</v>
      </c>
      <c r="AB9" s="67">
        <f>(((INDEX(Output!$C$5:$BW$185,MATCH($C9,Output!$C$5:C$185,0),19))*3.4121416)+((INDEX(Output!$C$5:$BW$185,MATCH($C9,Output!$C$5:C$185,0),34))*99.976))/$AP9</f>
        <v>1.3069093858036316</v>
      </c>
      <c r="AC9" s="59">
        <v>1.1599999999999999</v>
      </c>
      <c r="AD9" s="68">
        <f>INDEX(Output!$C$5:$CC$185,MATCH($C9,Output!$C$5:$C$185,0),76)+INDEX(Output!$C$5:$CC$185,MATCH($C9,Output!$C$5:$C$185,0),79)</f>
        <v>0</v>
      </c>
      <c r="AE9" s="61">
        <v>0</v>
      </c>
      <c r="AF9" s="68">
        <f>INDEX(Output!$C$5:$CD$185,MATCH($C9,Output!$C$5:$C$185,0),74)+INDEX(Output!$C$5:$CD$185,MATCH($C9,Output!$C$5:$C$185,0),77)</f>
        <v>0.5</v>
      </c>
      <c r="AG9" s="61">
        <v>0</v>
      </c>
      <c r="AH9" s="69">
        <f>IF($D$5=0,"",(D9-D$5)/D$5)</f>
        <v>1.5528220285571374E-2</v>
      </c>
      <c r="AI9" s="70">
        <f>IF($E$5=0,"",(E9-E$5)/E$5)</f>
        <v>3.6053130929791351E-2</v>
      </c>
      <c r="AJ9" s="69">
        <f t="shared" si="3"/>
        <v>3.8276631211202325E-2</v>
      </c>
      <c r="AK9" s="70">
        <f t="shared" si="4"/>
        <v>7.1509009009008973E-2</v>
      </c>
      <c r="AL9" s="67" t="str">
        <f t="shared" si="5"/>
        <v>Yes</v>
      </c>
      <c r="AM9" s="67" t="str">
        <f t="shared" ref="AM9" si="7">IF(AND(AH9&lt;0,AI9&lt;0), "No", "Yes")</f>
        <v>Yes</v>
      </c>
      <c r="AN9" s="71" t="str">
        <f t="shared" si="6"/>
        <v>Pass</v>
      </c>
      <c r="AO9" s="64"/>
      <c r="AP9" s="65">
        <f>IF(ISNUMBER(SEARCH("RetlMed",C9)),Lookup!D$2,IF(ISNUMBER(SEARCH("OffSml",C9)),Lookup!A$2,IF(ISNUMBER(SEARCH("OffMed",C9)),Lookup!B$2,IF(ISNUMBER(SEARCH("OffLrg",C9)),Lookup!C$2,IF(ISNUMBER(SEARCH("RetlStrp",C9)),Lookup!E$2)))))</f>
        <v>53627.8</v>
      </c>
      <c r="AR9" s="56"/>
    </row>
    <row r="10" spans="1:44" s="43" customFormat="1" ht="26.25" customHeight="1" x14ac:dyDescent="0.3">
      <c r="A10" s="45"/>
      <c r="B10" s="57" t="str">
        <f t="shared" si="1"/>
        <v>CBECC 2025.2.0</v>
      </c>
      <c r="C10" s="16" t="s">
        <v>92</v>
      </c>
      <c r="D10" s="58">
        <f>INDEX(Output!$C$5:$BW$185,MATCH($C10,Output!$C$5:$C$185,0),63)</f>
        <v>17.044599999999999</v>
      </c>
      <c r="E10" s="59">
        <v>20.9</v>
      </c>
      <c r="F10" s="58">
        <f>(INDEX(Output!$C$5:$BW$185,MATCH($C10,Output!$C$5:$C$185,0),21))/$AP10</f>
        <v>3.1059249201245915</v>
      </c>
      <c r="G10" s="59">
        <v>3.71</v>
      </c>
      <c r="H10" s="58">
        <f>(INDEX(Output!$C$5:$BW$185,MATCH($C10,Output!$C$5:$C$185,0),36))/$AP10</f>
        <v>3.8428244505995926E-2</v>
      </c>
      <c r="I10" s="59">
        <v>0.05</v>
      </c>
      <c r="J10" s="58">
        <f t="shared" si="0"/>
        <v>14.43972308774774</v>
      </c>
      <c r="K10" s="59">
        <v>17.559999999999999</v>
      </c>
      <c r="L10" s="58">
        <f>(((INDEX(Output!$C$5:$BW$185,MATCH($C10,Output!$C$5:$C$185,0),14))*3.4121416)+((INDEX(Output!$C$5:$BW$185,MATCH($C10,Output!$C$5:$C$185,0),29))*99.976))/$AP10</f>
        <v>2.7833388635998171</v>
      </c>
      <c r="M10" s="59">
        <v>3.73</v>
      </c>
      <c r="N10" s="58">
        <f>(((INDEX(Output!$C$5:$BW$185,MATCH($C10,Output!$C$5:$C$185,0),15))*3.4121416)+((INDEX(Output!$C$5:$BW$185,MATCH($C10,Output!$C$5:$C$185,0),30))*99.976))/$AP10</f>
        <v>2.6734780843668831</v>
      </c>
      <c r="O10" s="59">
        <v>2.59</v>
      </c>
      <c r="P10" s="58">
        <f>(((INDEX(Output!$C$5:$BW$185,MATCH($C10,Output!$C$5:$C$185,0),20))*3.4121416)+((INDEX(Output!$C$5:$BW$185,MATCH($C10,Output!$C$5:$C$185,0),35))*99.976))/$AP10</f>
        <v>4.6127341467926488</v>
      </c>
      <c r="Q10" s="59">
        <v>4.6100000000000003</v>
      </c>
      <c r="R10" s="58">
        <f>(((INDEX(Output!$C$5:$BW$185,MATCH($C10,Output!$C$5:$C$185,0),37))+(INDEX(Output!$C$5:$BW$185,MATCH($C10,Output!$C$5:$C$185,0),38)))*99.976)/$AP10</f>
        <v>0</v>
      </c>
      <c r="S10" s="59">
        <v>0</v>
      </c>
      <c r="T10" s="58">
        <f>(((INDEX(Output!$C$5:$BW$185,MATCH($C10,Output!$C$5:$C$185,0),22))+(INDEX(Output!$C$5:$BW$185,MATCH($C10,Output!$C$5:$C$185,0),23))+(INDEX(Output!$C$5:$BW$185,MATCH($C10,Output!$C$5:$C$185,0),24))+(INDEX(Output!$C$5:$BW$185,MATCH($C10,Output!$C$5:$C$185,0),25)))*3.4121416)/$AP10</f>
        <v>14.615046377132268</v>
      </c>
      <c r="U10" s="59">
        <v>14.62</v>
      </c>
      <c r="V10" s="58">
        <f>(((INDEX(Output!$C$5:$BW$185,MATCH($C10,Output!$C$5:$C$185,0),16))*3.4121416)+((INDEX(Output!$C$5:$BW$185,MATCH($C10,Output!$C$5:$C$185,0),31))*99.976))/$AP10</f>
        <v>1.5586494804835245</v>
      </c>
      <c r="W10" s="59">
        <v>3.96</v>
      </c>
      <c r="X10" s="58">
        <f>(((INDEX(Output!$C$5:$BW$185,MATCH($C10,Output!$C$5:C$185,0),18))*3.4121416)+((INDEX(Output!$C$5:$BW$185,MATCH($C10,Output!$C$5:C$185,0),33))*99.976))/$AP10</f>
        <v>1.71554575842307</v>
      </c>
      <c r="Y10" s="59">
        <v>1.49</v>
      </c>
      <c r="Z10" s="58">
        <f>(((INDEX(Output!$C$5:$BW$185,MATCH($C10,Output!$C$5:C$185,0),17))*3.4121416)+((INDEX(Output!$C$5:$BW$185,MATCH($C10,Output!$C$5:C$185,0),32))*99.976))/$AP10</f>
        <v>3.6787270318615131E-2</v>
      </c>
      <c r="AA10" s="59">
        <v>0.04</v>
      </c>
      <c r="AB10" s="58">
        <f>(((INDEX(Output!$C$5:$BW$185,MATCH($C10,Output!$C$5:C$185,0),19))*3.4121416)+((INDEX(Output!$C$5:$BW$185,MATCH($C10,Output!$C$5:C$185,0),34))*99.976))/$AP10</f>
        <v>1.0591894837631799</v>
      </c>
      <c r="AC10" s="59">
        <v>1.1499999999999999</v>
      </c>
      <c r="AD10" s="60">
        <f>INDEX(Output!$C$5:$CC$185,MATCH($C10,Output!$C$5:$C$185,0),76)+INDEX(Output!$C$5:$CC$185,MATCH($C10,Output!$C$5:$C$185,0),79)</f>
        <v>0</v>
      </c>
      <c r="AE10" s="61">
        <v>0</v>
      </c>
      <c r="AF10" s="60">
        <f>INDEX(Output!$C$5:$CD$185,MATCH($C10,Output!$C$5:$C$185,0),74)+INDEX(Output!$C$5:$CD$185,MATCH($C10,Output!$C$5:$C$185,0),77)</f>
        <v>39.75</v>
      </c>
      <c r="AG10" s="61">
        <v>0</v>
      </c>
      <c r="AH10" s="62"/>
      <c r="AI10" s="58"/>
      <c r="AJ10" s="62"/>
      <c r="AK10" s="72"/>
      <c r="AL10" s="58"/>
      <c r="AM10" s="58"/>
      <c r="AN10" s="63"/>
      <c r="AO10" s="64"/>
      <c r="AP10" s="65">
        <f>IF(ISNUMBER(SEARCH("RetlMed",C10)),Lookup!D$2,IF(ISNUMBER(SEARCH("OffSml",C10)),Lookup!A$2,IF(ISNUMBER(SEARCH("OffMed",C10)),Lookup!B$2,IF(ISNUMBER(SEARCH("OffLrg",C10)),Lookup!C$2,IF(ISNUMBER(SEARCH("RetlStrp",C10)),Lookup!E$2)))))</f>
        <v>498589</v>
      </c>
      <c r="AR10" s="56"/>
    </row>
    <row r="11" spans="1:44" s="43" customFormat="1" ht="26.25" customHeight="1" x14ac:dyDescent="0.3">
      <c r="A11" s="45"/>
      <c r="B11" s="57" t="str">
        <f t="shared" si="1"/>
        <v>CBECC 2025.2.0</v>
      </c>
      <c r="C11" s="66" t="s">
        <v>93</v>
      </c>
      <c r="D11" s="67">
        <f>INDEX(Output!$C$5:$BW$185,MATCH($C11,Output!$C$5:$C$185,0),63)</f>
        <v>17.810600000000001</v>
      </c>
      <c r="E11" s="59"/>
      <c r="F11" s="67">
        <f>(INDEX(Output!$C$5:$BW$185,MATCH($C11,Output!$C$5:$C$185,0),21))/$AP11</f>
        <v>3.1165749745782598</v>
      </c>
      <c r="G11" s="59"/>
      <c r="H11" s="67">
        <f>(INDEX(Output!$C$5:$BW$185,MATCH($C11,Output!$C$5:$C$185,0),36))/$AP11</f>
        <v>3.8572852590009005E-2</v>
      </c>
      <c r="I11" s="59"/>
      <c r="J11" s="67">
        <f t="shared" si="0"/>
        <v>14.490575555095297</v>
      </c>
      <c r="K11" s="59"/>
      <c r="L11" s="67">
        <f>(((INDEX(Output!$C$5:$BW$185,MATCH($C11,Output!$C$5:$C$185,0),14))*3.4121416)+((INDEX(Output!$C$5:$BW$185,MATCH($C11,Output!$C$5:$C$185,0),29))*99.976))/$AP11</f>
        <v>2.7977994835956679</v>
      </c>
      <c r="M11" s="59"/>
      <c r="N11" s="67">
        <f>(((INDEX(Output!$C$5:$BW$185,MATCH($C11,Output!$C$5:$C$185,0),15))*3.4121416)+((INDEX(Output!$C$5:$BW$185,MATCH($C11,Output!$C$5:$C$185,0),30))*99.976))/$AP11</f>
        <v>2.7915506431774464</v>
      </c>
      <c r="O11" s="59"/>
      <c r="P11" s="67">
        <f>(((INDEX(Output!$C$5:$BW$185,MATCH($C11,Output!$C$5:$C$185,0),20))*3.4121416)+((INDEX(Output!$C$5:$BW$185,MATCH($C11,Output!$C$5:$C$185,0),35))*99.976))/$AP11</f>
        <v>4.6127341467926488</v>
      </c>
      <c r="Q11" s="59"/>
      <c r="R11" s="67">
        <f>(((INDEX(Output!$C$5:$BW$185,MATCH($C11,Output!$C$5:$C$185,0),37))+(INDEX(Output!$C$5:$BW$185,MATCH($C11,Output!$C$5:$C$185,0),38)))*99.976)/$AP11</f>
        <v>0</v>
      </c>
      <c r="S11" s="59"/>
      <c r="T11" s="67">
        <f>(((INDEX(Output!$C$5:$BW$185,MATCH($C11,Output!$C$5:$C$185,0),22))+(INDEX(Output!$C$5:$BW$185,MATCH($C11,Output!$C$5:$C$185,0),23))+(INDEX(Output!$C$5:$BW$185,MATCH($C11,Output!$C$5:$C$185,0),24))+(INDEX(Output!$C$5:$BW$185,MATCH($C11,Output!$C$5:$C$185,0),25)))*3.4121416)/$AP11</f>
        <v>14.615046377132268</v>
      </c>
      <c r="U11" s="59"/>
      <c r="V11" s="67">
        <f>(((INDEX(Output!$C$5:$BW$185,MATCH($C11,Output!$C$5:$C$185,0),16))*3.4121416)+((INDEX(Output!$C$5:$BW$185,MATCH($C11,Output!$C$5:$C$185,0),31))*99.976))/$AP11</f>
        <v>1.5300569371165429</v>
      </c>
      <c r="W11" s="59"/>
      <c r="X11" s="67">
        <f>(((INDEX(Output!$C$5:$BW$185,MATCH($C11,Output!$C$5:C$185,0),18))*3.4121416)+((INDEX(Output!$C$5:$BW$185,MATCH($C11,Output!$C$5:C$185,0),33))*99.976))/$AP11</f>
        <v>1.6652316418998414</v>
      </c>
      <c r="Y11" s="59"/>
      <c r="Z11" s="67">
        <f>(((INDEX(Output!$C$5:$BW$185,MATCH($C11,Output!$C$5:C$185,0),17))*3.4121416)+((INDEX(Output!$C$5:$BW$185,MATCH($C11,Output!$C$5:C$185,0),32))*99.976))/$AP11</f>
        <v>3.4013218749968412E-2</v>
      </c>
      <c r="AA11" s="59"/>
      <c r="AB11" s="67">
        <f>(((INDEX(Output!$C$5:$BW$185,MATCH($C11,Output!$C$5:C$185,0),19))*3.4121416)+((INDEX(Output!$C$5:$BW$185,MATCH($C11,Output!$C$5:C$185,0),34))*99.976))/$AP11</f>
        <v>1.0591894837631799</v>
      </c>
      <c r="AC11" s="59"/>
      <c r="AD11" s="68">
        <f>INDEX(Output!$C$5:$CC$185,MATCH($C11,Output!$C$5:$C$185,0),76)+INDEX(Output!$C$5:$CC$185,MATCH($C11,Output!$C$5:$C$185,0),79)</f>
        <v>0</v>
      </c>
      <c r="AE11" s="61">
        <v>0</v>
      </c>
      <c r="AF11" s="68">
        <f>INDEX(Output!$C$5:$CD$185,MATCH($C11,Output!$C$5:$C$185,0),74)+INDEX(Output!$C$5:$CD$185,MATCH($C11,Output!$C$5:$C$185,0),77)</f>
        <v>43.75</v>
      </c>
      <c r="AG11" s="61">
        <v>0</v>
      </c>
      <c r="AH11" s="69">
        <f>IF($D$10=0,"",(D11-D$10)/D$10)</f>
        <v>4.4940919704774637E-2</v>
      </c>
      <c r="AI11" s="70">
        <f>IF($E$10=0,"",(E11-E$10)/E$10)</f>
        <v>-1</v>
      </c>
      <c r="AJ11" s="69">
        <f>IF($J$10=0,"",(J11-J$10)/J$10)</f>
        <v>3.5217065478704269E-3</v>
      </c>
      <c r="AK11" s="70">
        <f>IF($K$10=0,"",(K11-K$10)/K$10)</f>
        <v>-1</v>
      </c>
      <c r="AL11" s="67" t="str">
        <f t="shared" si="5"/>
        <v>No</v>
      </c>
      <c r="AM11" s="67" t="str">
        <f t="shared" si="2"/>
        <v>Yes</v>
      </c>
      <c r="AN11" s="71" t="str">
        <f>IF((AL11=AM11),(IF(AND(AI11&gt;(-0.5%*D$10),AI11&lt;(0.5%*D$10),AE11&lt;=AD11,AG11&lt;=AF11,(COUNTBLANK(D11:AK11)=0)),"Pass","Fail")),IF(COUNTA(D11:AK11)=0,"","Fail"))</f>
        <v>Fail</v>
      </c>
      <c r="AO11" s="64"/>
      <c r="AP11" s="65">
        <f>IF(ISNUMBER(SEARCH("RetlMed",C11)),Lookup!D$2,IF(ISNUMBER(SEARCH("OffSml",C11)),Lookup!A$2,IF(ISNUMBER(SEARCH("OffMed",C11)),Lookup!B$2,IF(ISNUMBER(SEARCH("OffLrg",C11)),Lookup!C$2,IF(ISNUMBER(SEARCH("RetlStrp",C11)),Lookup!E$2)))))</f>
        <v>498589</v>
      </c>
      <c r="AR11" s="56" t="s">
        <v>360</v>
      </c>
    </row>
    <row r="12" spans="1:44" s="43" customFormat="1" ht="26.25" customHeight="1" x14ac:dyDescent="0.3">
      <c r="A12" s="45" t="s">
        <v>75</v>
      </c>
      <c r="B12" s="57" t="str">
        <f t="shared" si="1"/>
        <v>CBECC 2025.2.0</v>
      </c>
      <c r="C12" s="66" t="s">
        <v>94</v>
      </c>
      <c r="D12" s="67">
        <f>INDEX(Output!$C$5:$BW$185,MATCH($C12,Output!$C$5:$C$185,0),63)</f>
        <v>17.8842</v>
      </c>
      <c r="E12" s="59"/>
      <c r="F12" s="67">
        <f>(INDEX(Output!$C$5:$BW$185,MATCH($C12,Output!$C$5:$C$185,0),21))/$AP12</f>
        <v>3.0917649607191495</v>
      </c>
      <c r="G12" s="59"/>
      <c r="H12" s="67">
        <f>(INDEX(Output!$C$5:$BW$185,MATCH($C12,Output!$C$5:$C$185,0),36))/$AP12</f>
        <v>3.8702819356223259E-2</v>
      </c>
      <c r="I12" s="59"/>
      <c r="J12" s="67">
        <f t="shared" si="0"/>
        <v>14.418854784215565</v>
      </c>
      <c r="K12" s="59"/>
      <c r="L12" s="67">
        <f>(((INDEX(Output!$C$5:$BW$185,MATCH($C12,Output!$C$5:$C$185,0),14))*3.4121416)+((INDEX(Output!$C$5:$BW$185,MATCH($C12,Output!$C$5:$C$185,0),29))*99.976))/$AP12</f>
        <v>2.8107959960793822</v>
      </c>
      <c r="M12" s="59"/>
      <c r="N12" s="67">
        <f>(((INDEX(Output!$C$5:$BW$185,MATCH($C12,Output!$C$5:$C$185,0),15))*3.4121416)+((INDEX(Output!$C$5:$BW$185,MATCH($C12,Output!$C$5:$C$185,0),30))*99.976))/$AP12</f>
        <v>2.7826950301767588</v>
      </c>
      <c r="O12" s="59"/>
      <c r="P12" s="67">
        <f>(((INDEX(Output!$C$5:$BW$185,MATCH($C12,Output!$C$5:$C$185,0),20))*3.4121416)+((INDEX(Output!$C$5:$BW$185,MATCH($C12,Output!$C$5:$C$185,0),35))*99.976))/$AP12</f>
        <v>4.6127341467926488</v>
      </c>
      <c r="Q12" s="59"/>
      <c r="R12" s="67">
        <f>(((INDEX(Output!$C$5:$BW$185,MATCH($C12,Output!$C$5:$C$185,0),37))+(INDEX(Output!$C$5:$BW$185,MATCH($C12,Output!$C$5:$C$185,0),38)))*99.976)/$AP12</f>
        <v>0</v>
      </c>
      <c r="S12" s="59"/>
      <c r="T12" s="67">
        <f>(((INDEX(Output!$C$5:$BW$185,MATCH($C12,Output!$C$5:$C$185,0),22))+(INDEX(Output!$C$5:$BW$185,MATCH($C12,Output!$C$5:$C$185,0),23))+(INDEX(Output!$C$5:$BW$185,MATCH($C12,Output!$C$5:$C$185,0),24))+(INDEX(Output!$C$5:$BW$185,MATCH($C12,Output!$C$5:$C$185,0),25)))*3.4121416)/$AP12</f>
        <v>14.615046377132268</v>
      </c>
      <c r="U12" s="59"/>
      <c r="V12" s="67">
        <f>(((INDEX(Output!$C$5:$BW$185,MATCH($C12,Output!$C$5:$C$185,0),16))*3.4121416)+((INDEX(Output!$C$5:$BW$185,MATCH($C12,Output!$C$5:$C$185,0),31))*99.976))/$AP12</f>
        <v>1.5024156535695734</v>
      </c>
      <c r="W12" s="59"/>
      <c r="X12" s="67">
        <f>(((INDEX(Output!$C$5:$BW$185,MATCH($C12,Output!$C$5:C$185,0),18))*3.4121416)+((INDEX(Output!$C$5:$BW$185,MATCH($C12,Output!$C$5:C$185,0),33))*99.976))/$AP12</f>
        <v>1.616238339371306</v>
      </c>
      <c r="Y12" s="59"/>
      <c r="Z12" s="67">
        <f>(((INDEX(Output!$C$5:$BW$185,MATCH($C12,Output!$C$5:C$185,0),17))*3.4121416)+((INDEX(Output!$C$5:$BW$185,MATCH($C12,Output!$C$5:C$185,0),32))*99.976))/$AP12</f>
        <v>3.4786134462717798E-2</v>
      </c>
      <c r="AA12" s="59"/>
      <c r="AB12" s="67">
        <f>(((INDEX(Output!$C$5:$BW$185,MATCH($C12,Output!$C$5:C$185,0),19))*3.4121416)+((INDEX(Output!$C$5:$BW$185,MATCH($C12,Output!$C$5:C$185,0),34))*99.976))/$AP12</f>
        <v>1.0591894837631799</v>
      </c>
      <c r="AC12" s="59"/>
      <c r="AD12" s="68">
        <f>INDEX(Output!$C$5:$CC$185,MATCH($C12,Output!$C$5:$C$185,0),76)+INDEX(Output!$C$5:$CC$185,MATCH($C12,Output!$C$5:$C$185,0),79)</f>
        <v>0</v>
      </c>
      <c r="AE12" s="61">
        <v>0</v>
      </c>
      <c r="AF12" s="68">
        <f>INDEX(Output!$C$5:$CD$185,MATCH($C12,Output!$C$5:$C$185,0),74)+INDEX(Output!$C$5:$CD$185,MATCH($C12,Output!$C$5:$C$185,0),77)</f>
        <v>43.75</v>
      </c>
      <c r="AG12" s="61">
        <v>0</v>
      </c>
      <c r="AH12" s="69">
        <f>IF($D$10=0,"",(D12-D$10)/D$10)</f>
        <v>4.9259002851342999E-2</v>
      </c>
      <c r="AI12" s="70">
        <f>IF($E$10=0,"",(E12-E$10)/E$10)</f>
        <v>-1</v>
      </c>
      <c r="AJ12" s="69">
        <f>IF($J$10=0,"",(J12-J$10)/J$10)</f>
        <v>-1.4452010890626068E-3</v>
      </c>
      <c r="AK12" s="70">
        <f>IF($K$10=0,"",(K12-K$10)/K$10)</f>
        <v>-1</v>
      </c>
      <c r="AL12" s="67" t="str">
        <f t="shared" si="5"/>
        <v>No</v>
      </c>
      <c r="AM12" s="67" t="str">
        <f t="shared" ref="AM12" si="8">IF(AND(AH12&lt;0,AI12&lt;0), "No", "Yes")</f>
        <v>Yes</v>
      </c>
      <c r="AN12" s="71" t="str">
        <f>IF((AL12=AM12),(IF(AND(AI12&gt;(-0.5%*D$10),AI12&lt;(0.5%*D$10),AE12&lt;=AD12,AG12&lt;=AF12,(COUNTBLANK(D12:AK12)=0)),"Pass","Fail")),IF(COUNTA(D12:AK12)=0,"","Fail"))</f>
        <v>Fail</v>
      </c>
      <c r="AO12" s="64"/>
      <c r="AP12" s="65">
        <f>IF(ISNUMBER(SEARCH("RetlMed",C12)),Lookup!D$2,IF(ISNUMBER(SEARCH("OffSml",C12)),Lookup!A$2,IF(ISNUMBER(SEARCH("OffMed",C12)),Lookup!B$2,IF(ISNUMBER(SEARCH("OffLrg",C12)),Lookup!C$2,IF(ISNUMBER(SEARCH("RetlStrp",C12)),Lookup!E$2)))))</f>
        <v>498589</v>
      </c>
      <c r="AR12" s="56" t="s">
        <v>360</v>
      </c>
    </row>
    <row r="13" spans="1:44" s="43" customFormat="1" ht="26.25" customHeight="1" x14ac:dyDescent="0.3">
      <c r="A13" s="45"/>
      <c r="B13" s="57" t="str">
        <f t="shared" si="1"/>
        <v>CBECC 2025.2.0</v>
      </c>
      <c r="C13" s="16" t="s">
        <v>92</v>
      </c>
      <c r="D13" s="58">
        <f>INDEX(Output!$C$5:$BW$185,MATCH($C13,Output!$C$5:$C$185,0),63)</f>
        <v>17.044599999999999</v>
      </c>
      <c r="E13" s="59">
        <v>20.9</v>
      </c>
      <c r="F13" s="58">
        <f>(INDEX(Output!$C$5:$BW$185,MATCH($C13,Output!$C$5:$C$185,0),21))/$AP13</f>
        <v>3.1059249201245915</v>
      </c>
      <c r="G13" s="59">
        <v>3.71</v>
      </c>
      <c r="H13" s="58">
        <f>(INDEX(Output!$C$5:$BW$185,MATCH($C13,Output!$C$5:$C$185,0),36))/$AP13</f>
        <v>3.8428244505995926E-2</v>
      </c>
      <c r="I13" s="59">
        <v>0.05</v>
      </c>
      <c r="J13" s="58">
        <f t="shared" si="0"/>
        <v>14.43972308774774</v>
      </c>
      <c r="K13" s="59">
        <v>17.559999999999999</v>
      </c>
      <c r="L13" s="58">
        <f>(((INDEX(Output!$C$5:$BW$185,MATCH($C13,Output!$C$5:$C$185,0),14))*3.4121416)+((INDEX(Output!$C$5:$BW$185,MATCH($C13,Output!$C$5:$C$185,0),29))*99.976))/$AP13</f>
        <v>2.7833388635998171</v>
      </c>
      <c r="M13" s="59">
        <v>3.73</v>
      </c>
      <c r="N13" s="58">
        <f>(((INDEX(Output!$C$5:$BW$185,MATCH($C13,Output!$C$5:$C$185,0),15))*3.4121416)+((INDEX(Output!$C$5:$BW$185,MATCH($C13,Output!$C$5:$C$185,0),30))*99.976))/$AP13</f>
        <v>2.6734780843668831</v>
      </c>
      <c r="O13" s="59">
        <v>2.59</v>
      </c>
      <c r="P13" s="58">
        <f>(((INDEX(Output!$C$5:$BW$185,MATCH($C13,Output!$C$5:$C$185,0),20))*3.4121416)+((INDEX(Output!$C$5:$BW$185,MATCH($C13,Output!$C$5:$C$185,0),35))*99.976))/$AP13</f>
        <v>4.6127341467926488</v>
      </c>
      <c r="Q13" s="59">
        <v>4.6100000000000003</v>
      </c>
      <c r="R13" s="58">
        <f>(((INDEX(Output!$C$5:$BW$185,MATCH($C13,Output!$C$5:$C$185,0),37))+(INDEX(Output!$C$5:$BW$185,MATCH($C13,Output!$C$5:$C$185,0),38)))*99.976)/$AP13</f>
        <v>0</v>
      </c>
      <c r="S13" s="59">
        <v>0</v>
      </c>
      <c r="T13" s="58">
        <f>(((INDEX(Output!$C$5:$BW$185,MATCH($C13,Output!$C$5:$C$185,0),22))+(INDEX(Output!$C$5:$BW$185,MATCH($C13,Output!$C$5:$C$185,0),23))+(INDEX(Output!$C$5:$BW$185,MATCH($C13,Output!$C$5:$C$185,0),24))+(INDEX(Output!$C$5:$BW$185,MATCH($C13,Output!$C$5:$C$185,0),25)))*3.4121416)/$AP13</f>
        <v>14.615046377132268</v>
      </c>
      <c r="U13" s="59">
        <v>14.62</v>
      </c>
      <c r="V13" s="58">
        <f>(((INDEX(Output!$C$5:$BW$185,MATCH($C13,Output!$C$5:$C$185,0),16))*3.4121416)+((INDEX(Output!$C$5:$BW$185,MATCH($C13,Output!$C$5:$C$185,0),31))*99.976))/$AP13</f>
        <v>1.5586494804835245</v>
      </c>
      <c r="W13" s="59">
        <v>3.96</v>
      </c>
      <c r="X13" s="58">
        <f>(((INDEX(Output!$C$5:$BW$185,MATCH($C13,Output!$C$5:C$185,0),18))*3.4121416)+((INDEX(Output!$C$5:$BW$185,MATCH($C13,Output!$C$5:C$185,0),33))*99.976))/$AP13</f>
        <v>1.71554575842307</v>
      </c>
      <c r="Y13" s="59">
        <v>1.49</v>
      </c>
      <c r="Z13" s="58">
        <f>(((INDEX(Output!$C$5:$BW$185,MATCH($C13,Output!$C$5:C$185,0),17))*3.4121416)+((INDEX(Output!$C$5:$BW$185,MATCH($C13,Output!$C$5:C$185,0),32))*99.976))/$AP13</f>
        <v>3.6787270318615131E-2</v>
      </c>
      <c r="AA13" s="59">
        <v>0.04</v>
      </c>
      <c r="AB13" s="58">
        <f>(((INDEX(Output!$C$5:$BW$185,MATCH($C13,Output!$C$5:C$185,0),19))*3.4121416)+((INDEX(Output!$C$5:$BW$185,MATCH($C13,Output!$C$5:C$185,0),34))*99.976))/$AP13</f>
        <v>1.0591894837631799</v>
      </c>
      <c r="AC13" s="59">
        <v>1.1499999999999999</v>
      </c>
      <c r="AD13" s="60">
        <f>INDEX(Output!$C$5:$CC$185,MATCH($C13,Output!$C$5:$C$185,0),76)+INDEX(Output!$C$5:$CC$185,MATCH($C13,Output!$C$5:$C$185,0),79)</f>
        <v>0</v>
      </c>
      <c r="AE13" s="61">
        <v>0</v>
      </c>
      <c r="AF13" s="60">
        <f>INDEX(Output!$C$5:$CD$185,MATCH($C13,Output!$C$5:$C$185,0),74)+INDEX(Output!$C$5:$CD$185,MATCH($C13,Output!$C$5:$C$185,0),77)</f>
        <v>39.75</v>
      </c>
      <c r="AG13" s="61">
        <v>0</v>
      </c>
      <c r="AH13" s="62"/>
      <c r="AI13" s="58"/>
      <c r="AJ13" s="62"/>
      <c r="AK13" s="72"/>
      <c r="AL13" s="58" t="str">
        <f t="shared" si="5"/>
        <v>Yes</v>
      </c>
      <c r="AM13" s="58"/>
      <c r="AN13" s="63"/>
      <c r="AO13" s="64"/>
      <c r="AP13" s="65">
        <f>IF(ISNUMBER(SEARCH("RetlMed",C13)),Lookup!D$2,IF(ISNUMBER(SEARCH("OffSml",C13)),Lookup!A$2,IF(ISNUMBER(SEARCH("OffMed",C13)),Lookup!B$2,IF(ISNUMBER(SEARCH("OffLrg",C13)),Lookup!C$2,IF(ISNUMBER(SEARCH("RetlStrp",C13)),Lookup!E$2)))))</f>
        <v>498589</v>
      </c>
      <c r="AR13" s="56"/>
    </row>
    <row r="14" spans="1:44" s="43" customFormat="1" ht="26.25" customHeight="1" x14ac:dyDescent="0.3">
      <c r="A14" s="45" t="s">
        <v>75</v>
      </c>
      <c r="B14" s="57" t="str">
        <f t="shared" si="1"/>
        <v>CBECC 2025.2.0</v>
      </c>
      <c r="C14" s="66" t="s">
        <v>95</v>
      </c>
      <c r="D14" s="67">
        <f>INDEX(Output!$C$5:$BW$185,MATCH($C14,Output!$C$5:$C$185,0),63)</f>
        <v>18.543399999999998</v>
      </c>
      <c r="E14" s="59">
        <v>21.01</v>
      </c>
      <c r="F14" s="67">
        <f>(INDEX(Output!$C$5:$BW$185,MATCH($C14,Output!$C$5:$C$185,0),21))/$AP14</f>
        <v>3.3006544468490078</v>
      </c>
      <c r="G14" s="59">
        <v>3.85</v>
      </c>
      <c r="H14" s="67">
        <f>(INDEX(Output!$C$5:$BW$185,MATCH($C14,Output!$C$5:$C$185,0),36))/$AP14</f>
        <v>4.7030118995806169E-2</v>
      </c>
      <c r="I14" s="59">
        <v>0.04</v>
      </c>
      <c r="J14" s="67">
        <f t="shared" si="0"/>
        <v>15.964154518874016</v>
      </c>
      <c r="K14" s="59">
        <v>16.84</v>
      </c>
      <c r="L14" s="67">
        <f>(((INDEX(Output!$C$5:$BW$185,MATCH($C14,Output!$C$5:$C$185,0),14))*3.4121416)+((INDEX(Output!$C$5:$BW$185,MATCH($C14,Output!$C$5:$C$185,0),29))*99.976))/$AP14</f>
        <v>3.6435533786106733</v>
      </c>
      <c r="M14" s="59">
        <v>2.5499999999999998</v>
      </c>
      <c r="N14" s="67">
        <f>(((INDEX(Output!$C$5:$BW$185,MATCH($C14,Output!$C$5:$C$185,0),15))*3.4121416)+((INDEX(Output!$C$5:$BW$185,MATCH($C14,Output!$C$5:$C$185,0),30))*99.976))/$AP14</f>
        <v>3.1223358474960339</v>
      </c>
      <c r="O14" s="59">
        <v>3.49</v>
      </c>
      <c r="P14" s="67">
        <f>(((INDEX(Output!$C$5:$BW$185,MATCH($C14,Output!$C$5:$C$185,0),20))*3.4121416)+((INDEX(Output!$C$5:$BW$185,MATCH($C14,Output!$C$5:$C$185,0),35))*99.976))/$AP14</f>
        <v>4.6127341467926488</v>
      </c>
      <c r="Q14" s="59">
        <v>4.6100000000000003</v>
      </c>
      <c r="R14" s="67">
        <f>(((INDEX(Output!$C$5:$BW$185,MATCH($C14,Output!$C$5:$C$185,0),37))+(INDEX(Output!$C$5:$BW$185,MATCH($C14,Output!$C$5:$C$185,0),38)))*99.976)/$AP14</f>
        <v>0</v>
      </c>
      <c r="S14" s="59">
        <v>0</v>
      </c>
      <c r="T14" s="67">
        <f>(((INDEX(Output!$C$5:$BW$185,MATCH($C14,Output!$C$5:$C$185,0),22))+(INDEX(Output!$C$5:$BW$185,MATCH($C14,Output!$C$5:$C$185,0),23))+(INDEX(Output!$C$5:$BW$185,MATCH($C14,Output!$C$5:$C$185,0),24))+(INDEX(Output!$C$5:$BW$185,MATCH($C14,Output!$C$5:$C$185,0),25)))*3.4121416)/$AP14</f>
        <v>14.615046377132268</v>
      </c>
      <c r="U14" s="59">
        <v>14.62</v>
      </c>
      <c r="V14" s="67">
        <f>(((INDEX(Output!$C$5:$BW$185,MATCH($C14,Output!$C$5:$C$185,0),16))*3.4121416)+((INDEX(Output!$C$5:$BW$185,MATCH($C14,Output!$C$5:$C$185,0),31))*99.976))/$AP14</f>
        <v>1.8749057308604884</v>
      </c>
      <c r="W14" s="59">
        <v>3.35</v>
      </c>
      <c r="X14" s="67">
        <f>(((INDEX(Output!$C$5:$BW$185,MATCH($C14,Output!$C$5:C$185,0),18))*3.4121416)+((INDEX(Output!$C$5:$BW$185,MATCH($C14,Output!$C$5:C$185,0),33))*99.976))/$AP14</f>
        <v>1.6075332854788213</v>
      </c>
      <c r="Y14" s="59">
        <v>1.66</v>
      </c>
      <c r="Z14" s="67">
        <f>(((INDEX(Output!$C$5:$BW$185,MATCH($C14,Output!$C$5:C$185,0),17))*3.4121416)+((INDEX(Output!$C$5:$BW$185,MATCH($C14,Output!$C$5:C$185,0),32))*99.976))/$AP14</f>
        <v>4.3900640693557223E-2</v>
      </c>
      <c r="AA14" s="59">
        <v>0.03</v>
      </c>
      <c r="AB14" s="67">
        <f>(((INDEX(Output!$C$5:$BW$185,MATCH($C14,Output!$C$5:C$185,0),19))*3.4121416)+((INDEX(Output!$C$5:$BW$185,MATCH($C14,Output!$C$5:C$185,0),34))*99.976))/$AP14</f>
        <v>1.0591914889417937</v>
      </c>
      <c r="AC14" s="59">
        <v>1.1499999999999999</v>
      </c>
      <c r="AD14" s="68">
        <f>INDEX(Output!$C$5:$CC$185,MATCH($C14,Output!$C$5:$C$185,0),76)+INDEX(Output!$C$5:$CC$185,MATCH($C14,Output!$C$5:$C$185,0),79)</f>
        <v>5</v>
      </c>
      <c r="AE14" s="61">
        <v>0</v>
      </c>
      <c r="AF14" s="68">
        <f>INDEX(Output!$C$5:$CD$185,MATCH($C14,Output!$C$5:$C$185,0),74)+INDEX(Output!$C$5:$CD$185,MATCH($C14,Output!$C$5:$C$185,0),77)</f>
        <v>1345.75</v>
      </c>
      <c r="AG14" s="61">
        <v>0</v>
      </c>
      <c r="AH14" s="69">
        <f>IF($D$13=0,"",(D14-D$13)/D$13)</f>
        <v>8.7934008424955662E-2</v>
      </c>
      <c r="AI14" s="70">
        <f>IF($E$13=0,"",(E14-E$13)/E$13)</f>
        <v>5.2631578947369851E-3</v>
      </c>
      <c r="AJ14" s="73">
        <f>IF($J$13=0,"",(J14-J$13)/J$13)</f>
        <v>0.10557206823583565</v>
      </c>
      <c r="AK14" s="70">
        <f>IF($K$13=0,"",(K14-K$13)/K$13)</f>
        <v>-4.1002277904327956E-2</v>
      </c>
      <c r="AL14" s="67" t="str">
        <f t="shared" si="5"/>
        <v>Yes</v>
      </c>
      <c r="AM14" s="67" t="str">
        <f t="shared" si="2"/>
        <v>Yes</v>
      </c>
      <c r="AN14" s="71" t="str">
        <f>IF((AL14=AM14),(IF(AND(AI14&gt;(-0.5%*D$13),AI14&lt;(0.5%*D$13),AE14&lt;=AD14,AG14&lt;=AF14,(COUNTBLANK(D14:AK14)=0)),"Pass","Fail")),IF(COUNTA(D14:AK14)=0,"","Fail"))</f>
        <v>Pass</v>
      </c>
      <c r="AO14" s="64"/>
      <c r="AP14" s="65">
        <f>IF(ISNUMBER(SEARCH("RetlMed",C14)),Lookup!D$2,IF(ISNUMBER(SEARCH("OffSml",C14)),Lookup!A$2,IF(ISNUMBER(SEARCH("OffMed",C14)),Lookup!B$2,IF(ISNUMBER(SEARCH("OffLrg",C14)),Lookup!C$2,IF(ISNUMBER(SEARCH("RetlStrp",C14)),Lookup!E$2)))))</f>
        <v>498589</v>
      </c>
      <c r="AR14" s="56"/>
    </row>
    <row r="15" spans="1:44" s="43" customFormat="1" ht="26.25" customHeight="1" x14ac:dyDescent="0.3">
      <c r="A15" s="45"/>
      <c r="B15" s="57" t="str">
        <f t="shared" si="1"/>
        <v>CBECC 2025.2.0</v>
      </c>
      <c r="C15" s="66" t="s">
        <v>96</v>
      </c>
      <c r="D15" s="67">
        <f>INDEX(Output!$C$5:$BW$185,MATCH($C15,Output!$C$5:$C$185,0),63)</f>
        <v>18.916699999999999</v>
      </c>
      <c r="E15" s="59">
        <v>21.04</v>
      </c>
      <c r="F15" s="67">
        <f>(INDEX(Output!$C$5:$BW$185,MATCH($C15,Output!$C$5:$C$185,0),21))/$AP15</f>
        <v>3.3609445856206213</v>
      </c>
      <c r="G15" s="59">
        <v>3.85</v>
      </c>
      <c r="H15" s="67">
        <f>(INDEX(Output!$C$5:$BW$185,MATCH($C15,Output!$C$5:$C$185,0),36))/$AP15</f>
        <v>4.7911405987697282E-2</v>
      </c>
      <c r="I15" s="59">
        <v>0.03</v>
      </c>
      <c r="J15" s="67">
        <f t="shared" si="0"/>
        <v>16.258019121405166</v>
      </c>
      <c r="K15" s="59">
        <v>16.39</v>
      </c>
      <c r="L15" s="67">
        <f>(((INDEX(Output!$C$5:$BW$185,MATCH($C15,Output!$C$5:$C$185,0),14))*3.4121416)+((INDEX(Output!$C$5:$BW$185,MATCH($C15,Output!$C$5:$C$185,0),29))*99.976))/$AP15</f>
        <v>3.7316826074235605</v>
      </c>
      <c r="M15" s="59">
        <v>2.11</v>
      </c>
      <c r="N15" s="67">
        <f>(((INDEX(Output!$C$5:$BW$185,MATCH($C15,Output!$C$5:$C$185,0),15))*3.4121416)+((INDEX(Output!$C$5:$BW$185,MATCH($C15,Output!$C$5:$C$185,0),30))*99.976))/$AP15</f>
        <v>3.1719176992657281</v>
      </c>
      <c r="O15" s="59">
        <v>3.45</v>
      </c>
      <c r="P15" s="67">
        <f>(((INDEX(Output!$C$5:$BW$185,MATCH($C15,Output!$C$5:$C$185,0),20))*3.4121416)+((INDEX(Output!$C$5:$BW$185,MATCH($C15,Output!$C$5:$C$185,0),35))*99.976))/$AP15</f>
        <v>4.6127341467926488</v>
      </c>
      <c r="Q15" s="59">
        <v>4.6100000000000003</v>
      </c>
      <c r="R15" s="67">
        <f>(((INDEX(Output!$C$5:$BW$185,MATCH($C15,Output!$C$5:$C$185,0),37))+(INDEX(Output!$C$5:$BW$185,MATCH($C15,Output!$C$5:$C$185,0),38)))*99.976)/$AP15</f>
        <v>0</v>
      </c>
      <c r="S15" s="59">
        <v>0</v>
      </c>
      <c r="T15" s="67">
        <f>(((INDEX(Output!$C$5:$BW$185,MATCH($C15,Output!$C$5:$C$185,0),22))+(INDEX(Output!$C$5:$BW$185,MATCH($C15,Output!$C$5:$C$185,0),23))+(INDEX(Output!$C$5:$BW$185,MATCH($C15,Output!$C$5:$C$185,0),24))+(INDEX(Output!$C$5:$BW$185,MATCH($C15,Output!$C$5:$C$185,0),25)))*3.4121416)/$AP15</f>
        <v>14.615046377132268</v>
      </c>
      <c r="U15" s="59">
        <v>14.62</v>
      </c>
      <c r="V15" s="67">
        <f>(((INDEX(Output!$C$5:$BW$185,MATCH($C15,Output!$C$5:$C$185,0),16))*3.4121416)+((INDEX(Output!$C$5:$BW$185,MATCH($C15,Output!$C$5:$C$185,0),31))*99.976))/$AP15</f>
        <v>1.8749878540104172</v>
      </c>
      <c r="W15" s="59">
        <v>6.88</v>
      </c>
      <c r="X15" s="67">
        <f>(((INDEX(Output!$C$5:$BW$185,MATCH($C15,Output!$C$5:C$185,0),18))*3.4121416)+((INDEX(Output!$C$5:$BW$185,MATCH($C15,Output!$C$5:C$185,0),33))*99.976))/$AP15</f>
        <v>1.7636562370898676</v>
      </c>
      <c r="Y15" s="59">
        <v>1.69</v>
      </c>
      <c r="Z15" s="67">
        <f>(((INDEX(Output!$C$5:$BW$185,MATCH($C15,Output!$C$5:C$185,0),17))*3.4121416)+((INDEX(Output!$C$5:$BW$185,MATCH($C15,Output!$C$5:C$185,0),32))*99.976))/$AP15</f>
        <v>4.3851093059766658E-2</v>
      </c>
      <c r="AA15" s="59">
        <v>0.03</v>
      </c>
      <c r="AB15" s="67">
        <f>(((INDEX(Output!$C$5:$BW$185,MATCH($C15,Output!$C$5:C$185,0),19))*3.4121416)+((INDEX(Output!$C$5:$BW$185,MATCH($C15,Output!$C$5:C$185,0),34))*99.976))/$AP15</f>
        <v>1.0591894837631799</v>
      </c>
      <c r="AC15" s="59">
        <v>1.1499999999999999</v>
      </c>
      <c r="AD15" s="68">
        <f>INDEX(Output!$C$5:$CC$185,MATCH($C15,Output!$C$5:$C$185,0),76)+INDEX(Output!$C$5:$CC$185,MATCH($C15,Output!$C$5:$C$185,0),79)</f>
        <v>4</v>
      </c>
      <c r="AE15" s="61">
        <v>0</v>
      </c>
      <c r="AF15" s="68">
        <f>INDEX(Output!$C$5:$CD$185,MATCH($C15,Output!$C$5:$C$185,0),74)+INDEX(Output!$C$5:$CD$185,MATCH($C15,Output!$C$5:$C$185,0),77)</f>
        <v>718.25</v>
      </c>
      <c r="AG15" s="61">
        <v>0</v>
      </c>
      <c r="AH15" s="69">
        <f>IF($D$13=0,"",(D15-D$13)/D$13)</f>
        <v>0.10983537308003706</v>
      </c>
      <c r="AI15" s="70">
        <f>IF($E$13=0,"",(E15-E$13)/E$13)</f>
        <v>6.6985645933014632E-3</v>
      </c>
      <c r="AJ15" s="73">
        <f>IF($J$13=0,"",(J15-J$13)/J$13)</f>
        <v>0.12592319275154723</v>
      </c>
      <c r="AK15" s="70">
        <f>IF($K$13=0,"",(K15-K$13)/K$13)</f>
        <v>-6.6628701594532935E-2</v>
      </c>
      <c r="AL15" s="67" t="str">
        <f t="shared" si="5"/>
        <v>Yes</v>
      </c>
      <c r="AM15" s="67" t="str">
        <f t="shared" ref="AM15" si="9">IF(AND(AH15&lt;0,AI15&lt;0), "No", "Yes")</f>
        <v>Yes</v>
      </c>
      <c r="AN15" s="71" t="str">
        <f>IF((AL15=AM15),(IF(AND(AI15&gt;(-0.5%*D$13),AI15&lt;(0.5%*D$13),AE15&lt;=AD15,AG15&lt;=AF15,(COUNTBLANK(D15:AK15)=0)),"Pass","Fail")),IF(COUNTA(D15:AK15)=0,"","Fail"))</f>
        <v>Pass</v>
      </c>
      <c r="AO15" s="64"/>
      <c r="AP15" s="65">
        <f>IF(ISNUMBER(SEARCH("RetlMed",C15)),Lookup!D$2,IF(ISNUMBER(SEARCH("OffSml",C15)),Lookup!A$2,IF(ISNUMBER(SEARCH("OffMed",C15)),Lookup!B$2,IF(ISNUMBER(SEARCH("OffLrg",C15)),Lookup!C$2,IF(ISNUMBER(SEARCH("RetlStrp",C15)),Lookup!E$2)))))</f>
        <v>498589</v>
      </c>
      <c r="AR15" s="56"/>
    </row>
    <row r="16" spans="1:44" s="43" customFormat="1" ht="26.25" customHeight="1" x14ac:dyDescent="0.3">
      <c r="A16" s="45"/>
      <c r="B16" s="57" t="str">
        <f t="shared" si="1"/>
        <v>CBECC 2025.2.0</v>
      </c>
      <c r="C16" s="16" t="s">
        <v>94</v>
      </c>
      <c r="D16" s="58">
        <f>INDEX(Output!$C$5:$BW$185,MATCH($C16,Output!$C$5:$C$185,0),63)</f>
        <v>17.8842</v>
      </c>
      <c r="E16" s="59"/>
      <c r="F16" s="58">
        <f>(INDEX(Output!$C$5:$BW$185,MATCH($C16,Output!$C$5:$C$185,0),21))/$AP16</f>
        <v>3.0917649607191495</v>
      </c>
      <c r="G16" s="59"/>
      <c r="H16" s="58">
        <f>(INDEX(Output!$C$5:$BW$185,MATCH($C16,Output!$C$5:$C$185,0),36))/$AP16</f>
        <v>3.8702819356223259E-2</v>
      </c>
      <c r="I16" s="59"/>
      <c r="J16" s="58">
        <f t="shared" si="0"/>
        <v>14.418854784215565</v>
      </c>
      <c r="K16" s="59"/>
      <c r="L16" s="58">
        <f>(((INDEX(Output!$C$5:$BW$185,MATCH($C16,Output!$C$5:$C$185,0),14))*3.4121416)+((INDEX(Output!$C$5:$BW$185,MATCH($C16,Output!$C$5:$C$185,0),29))*99.976))/$AP16</f>
        <v>2.8107959960793822</v>
      </c>
      <c r="M16" s="59"/>
      <c r="N16" s="58">
        <f>(((INDEX(Output!$C$5:$BW$185,MATCH($C16,Output!$C$5:$C$185,0),15))*3.4121416)+((INDEX(Output!$C$5:$BW$185,MATCH($C16,Output!$C$5:$C$185,0),30))*99.976))/$AP16</f>
        <v>2.7826950301767588</v>
      </c>
      <c r="O16" s="59"/>
      <c r="P16" s="58">
        <f>(((INDEX(Output!$C$5:$BW$185,MATCH($C16,Output!$C$5:$C$185,0),20))*3.4121416)+((INDEX(Output!$C$5:$BW$185,MATCH($C16,Output!$C$5:$C$185,0),35))*99.976))/$AP16</f>
        <v>4.6127341467926488</v>
      </c>
      <c r="Q16" s="59"/>
      <c r="R16" s="58">
        <f>(((INDEX(Output!$C$5:$BW$185,MATCH($C16,Output!$C$5:$C$185,0),37))+(INDEX(Output!$C$5:$BW$185,MATCH($C16,Output!$C$5:$C$185,0),38)))*99.976)/$AP16</f>
        <v>0</v>
      </c>
      <c r="S16" s="59"/>
      <c r="T16" s="58">
        <f>(((INDEX(Output!$C$5:$BW$185,MATCH($C16,Output!$C$5:$C$185,0),22))+(INDEX(Output!$C$5:$BW$185,MATCH($C16,Output!$C$5:$C$185,0),23))+(INDEX(Output!$C$5:$BW$185,MATCH($C16,Output!$C$5:$C$185,0),24))+(INDEX(Output!$C$5:$BW$185,MATCH($C16,Output!$C$5:$C$185,0),25)))*3.4121416)/$AP16</f>
        <v>14.615046377132268</v>
      </c>
      <c r="U16" s="59"/>
      <c r="V16" s="58">
        <f>(((INDEX(Output!$C$5:$BW$185,MATCH($C16,Output!$C$5:$C$185,0),16))*3.4121416)+((INDEX(Output!$C$5:$BW$185,MATCH($C16,Output!$C$5:$C$185,0),31))*99.976))/$AP16</f>
        <v>1.5024156535695734</v>
      </c>
      <c r="W16" s="59"/>
      <c r="X16" s="58">
        <f>(((INDEX(Output!$C$5:$BW$185,MATCH($C16,Output!$C$5:C$185,0),18))*3.4121416)+((INDEX(Output!$C$5:$BW$185,MATCH($C16,Output!$C$5:C$185,0),33))*99.976))/$AP16</f>
        <v>1.616238339371306</v>
      </c>
      <c r="Y16" s="59"/>
      <c r="Z16" s="58">
        <f>(((INDEX(Output!$C$5:$BW$185,MATCH($C16,Output!$C$5:C$185,0),17))*3.4121416)+((INDEX(Output!$C$5:$BW$185,MATCH($C16,Output!$C$5:C$185,0),32))*99.976))/$AP16</f>
        <v>3.4786134462717798E-2</v>
      </c>
      <c r="AA16" s="59"/>
      <c r="AB16" s="58">
        <f>(((INDEX(Output!$C$5:$BW$185,MATCH($C16,Output!$C$5:C$185,0),19))*3.4121416)+((INDEX(Output!$C$5:$BW$185,MATCH($C16,Output!$C$5:C$185,0),34))*99.976))/$AP16</f>
        <v>1.0591894837631799</v>
      </c>
      <c r="AC16" s="59"/>
      <c r="AD16" s="60">
        <f>INDEX(Output!$C$5:$CC$185,MATCH($C16,Output!$C$5:$C$185,0),76)+INDEX(Output!$C$5:$CC$185,MATCH($C16,Output!$C$5:$C$185,0),79)</f>
        <v>0</v>
      </c>
      <c r="AE16" s="61">
        <v>0</v>
      </c>
      <c r="AF16" s="60">
        <f>INDEX(Output!$C$5:$CD$185,MATCH($C16,Output!$C$5:$C$185,0),74)+INDEX(Output!$C$5:$CD$185,MATCH($C16,Output!$C$5:$C$185,0),77)</f>
        <v>43.75</v>
      </c>
      <c r="AG16" s="61">
        <v>0</v>
      </c>
      <c r="AH16" s="62"/>
      <c r="AI16" s="58"/>
      <c r="AJ16" s="62"/>
      <c r="AK16" s="72"/>
      <c r="AL16" s="58"/>
      <c r="AM16" s="58"/>
      <c r="AN16" s="63"/>
      <c r="AO16" s="64"/>
      <c r="AP16" s="65">
        <f>IF(ISNUMBER(SEARCH("RetlMed",C16)),Lookup!D$2,IF(ISNUMBER(SEARCH("OffSml",C16)),Lookup!A$2,IF(ISNUMBER(SEARCH("OffMed",C16)),Lookup!B$2,IF(ISNUMBER(SEARCH("OffLrg",C16)),Lookup!C$2,IF(ISNUMBER(SEARCH("RetlStrp",C16)),Lookup!E$2)))))</f>
        <v>498589</v>
      </c>
      <c r="AR16" s="56"/>
    </row>
    <row r="17" spans="1:44" s="43" customFormat="1" ht="26.25" customHeight="1" x14ac:dyDescent="0.3">
      <c r="A17" s="45"/>
      <c r="B17" s="57" t="str">
        <f t="shared" si="1"/>
        <v>CBECC 2025.2.0</v>
      </c>
      <c r="C17" s="66" t="s">
        <v>97</v>
      </c>
      <c r="D17" s="67">
        <f>INDEX(Output!$C$5:$BW$185,MATCH($C17,Output!$C$5:$C$185,0),63)</f>
        <v>17.8827</v>
      </c>
      <c r="E17" s="59"/>
      <c r="F17" s="67">
        <f>(INDEX(Output!$C$5:$BW$185,MATCH($C17,Output!$C$5:$C$185,0),21))/$AP17</f>
        <v>3.0919655267163937</v>
      </c>
      <c r="G17" s="59"/>
      <c r="H17" s="67">
        <f>(INDEX(Output!$C$5:$BW$185,MATCH($C17,Output!$C$5:$C$185,0),36))/$AP17</f>
        <v>3.8699610300267355E-2</v>
      </c>
      <c r="I17" s="59"/>
      <c r="J17" s="67">
        <f t="shared" si="0"/>
        <v>14.419275865754816</v>
      </c>
      <c r="K17" s="59"/>
      <c r="L17" s="67">
        <f>(((INDEX(Output!$C$5:$BW$185,MATCH($C17,Output!$C$5:$C$185,0),14))*3.4121416)+((INDEX(Output!$C$5:$BW$185,MATCH($C17,Output!$C$5:$C$185,0),29))*99.976))/$AP17</f>
        <v>2.8104750949590187</v>
      </c>
      <c r="M17" s="59"/>
      <c r="N17" s="67">
        <f>(((INDEX(Output!$C$5:$BW$185,MATCH($C17,Output!$C$5:$C$185,0),15))*3.4121416)+((INDEX(Output!$C$5:$BW$185,MATCH($C17,Output!$C$5:$C$185,0),30))*99.976))/$AP17</f>
        <v>2.7825170966852459</v>
      </c>
      <c r="O17" s="59"/>
      <c r="P17" s="67">
        <f>(((INDEX(Output!$C$5:$BW$185,MATCH($C17,Output!$C$5:$C$185,0),20))*3.4121416)+((INDEX(Output!$C$5:$BW$185,MATCH($C17,Output!$C$5:$C$185,0),35))*99.976))/$AP17</f>
        <v>4.6127341467926488</v>
      </c>
      <c r="Q17" s="59"/>
      <c r="R17" s="67">
        <f>(((INDEX(Output!$C$5:$BW$185,MATCH($C17,Output!$C$5:$C$185,0),37))+(INDEX(Output!$C$5:$BW$185,MATCH($C17,Output!$C$5:$C$185,0),38)))*99.976)/$AP17</f>
        <v>0</v>
      </c>
      <c r="S17" s="59"/>
      <c r="T17" s="67">
        <f>(((INDEX(Output!$C$5:$BW$185,MATCH($C17,Output!$C$5:$C$185,0),22))+(INDEX(Output!$C$5:$BW$185,MATCH($C17,Output!$C$5:$C$185,0),23))+(INDEX(Output!$C$5:$BW$185,MATCH($C17,Output!$C$5:$C$185,0),24))+(INDEX(Output!$C$5:$BW$185,MATCH($C17,Output!$C$5:$C$185,0),25)))*3.4121416)/$AP17</f>
        <v>14.615046377132268</v>
      </c>
      <c r="U17" s="59"/>
      <c r="V17" s="67">
        <f>(((INDEX(Output!$C$5:$BW$185,MATCH($C17,Output!$C$5:$C$185,0),16))*3.4121416)+((INDEX(Output!$C$5:$BW$185,MATCH($C17,Output!$C$5:$C$185,0),31))*99.976))/$AP17</f>
        <v>1.5036269700310276</v>
      </c>
      <c r="W17" s="59"/>
      <c r="X17" s="67">
        <f>(((INDEX(Output!$C$5:$BW$185,MATCH($C17,Output!$C$5:C$185,0),18))*3.4121416)+((INDEX(Output!$C$5:$BW$185,MATCH($C17,Output!$C$5:C$185,0),33))*99.976))/$AP17</f>
        <v>1.615937221154899</v>
      </c>
      <c r="Y17" s="59"/>
      <c r="Z17" s="67">
        <f>(((INDEX(Output!$C$5:$BW$185,MATCH($C17,Output!$C$5:C$185,0),17))*3.4121416)+((INDEX(Output!$C$5:$BW$185,MATCH($C17,Output!$C$5:C$185,0),32))*99.976))/$AP17</f>
        <v>3.4795852368792728E-2</v>
      </c>
      <c r="AA17" s="59"/>
      <c r="AB17" s="67">
        <f>(((INDEX(Output!$C$5:$BW$185,MATCH($C17,Output!$C$5:C$185,0),19))*3.4121416)+((INDEX(Output!$C$5:$BW$185,MATCH($C17,Output!$C$5:C$185,0),34))*99.976))/$AP17</f>
        <v>1.0591894837631799</v>
      </c>
      <c r="AC17" s="59"/>
      <c r="AD17" s="68">
        <f>INDEX(Output!$C$5:$CC$185,MATCH($C17,Output!$C$5:$C$185,0),76)+INDEX(Output!$C$5:$CC$185,MATCH($C17,Output!$C$5:$C$185,0),79)</f>
        <v>0</v>
      </c>
      <c r="AE17" s="61">
        <v>0</v>
      </c>
      <c r="AF17" s="68">
        <f>INDEX(Output!$C$5:$CD$185,MATCH($C17,Output!$C$5:$C$185,0),74)+INDEX(Output!$C$5:$CD$185,MATCH($C17,Output!$C$5:$C$185,0),77)</f>
        <v>43.75</v>
      </c>
      <c r="AG17" s="61">
        <v>0</v>
      </c>
      <c r="AH17" s="69">
        <f>IF($D$16=0,"",(D17-D$16)/D$16)</f>
        <v>-8.3872915758046595E-5</v>
      </c>
      <c r="AI17" s="70" t="str">
        <f>IF($E$16=0,"",(E17-E$16)/E$16)</f>
        <v/>
      </c>
      <c r="AJ17" s="69">
        <f>IF($J$16=0,"",(J17-J$16)/J$16)</f>
        <v>2.9203535617273493E-5</v>
      </c>
      <c r="AK17" s="70" t="str">
        <f>IF($K$16=0,"",(K17-K$16)/K$16)</f>
        <v/>
      </c>
      <c r="AL17" s="67" t="str">
        <f t="shared" si="5"/>
        <v>No</v>
      </c>
      <c r="AM17" s="67" t="str">
        <f t="shared" si="2"/>
        <v>Yes</v>
      </c>
      <c r="AN17" s="71" t="str">
        <f>IF((AL17=AM17),(IF(AND(AI17&gt;(-0.5%*D$16),AI17&lt;(0.5%*D$16),AE17&lt;=AD17,AG17&lt;=AF17,(COUNTBLANK(D17:AK17)=0)),"Pass","Fail")),IF(COUNTA(D17:AK17)=0,"","Fail"))</f>
        <v>Fail</v>
      </c>
      <c r="AO17" s="64"/>
      <c r="AP17" s="65">
        <f>IF(ISNUMBER(SEARCH("RetlMed",C17)),Lookup!D$2,IF(ISNUMBER(SEARCH("OffSml",C17)),Lookup!A$2,IF(ISNUMBER(SEARCH("OffMed",C17)),Lookup!B$2,IF(ISNUMBER(SEARCH("OffLrg",C17)),Lookup!C$2,IF(ISNUMBER(SEARCH("RetlStrp",C17)),Lookup!E$2)))))</f>
        <v>498589</v>
      </c>
      <c r="AR17" s="56" t="s">
        <v>360</v>
      </c>
    </row>
    <row r="18" spans="1:44" s="76" customFormat="1" ht="25.5" customHeight="1" x14ac:dyDescent="0.3">
      <c r="A18" s="45"/>
      <c r="B18" s="57" t="str">
        <f t="shared" si="1"/>
        <v>CBECC 2025.2.0</v>
      </c>
      <c r="C18" s="17" t="s">
        <v>98</v>
      </c>
      <c r="D18" s="67">
        <f>INDEX(Output!$C$5:$BW$185,MATCH($C18,Output!$C$5:$C$185,0),63)</f>
        <v>17.970500000000001</v>
      </c>
      <c r="E18" s="59"/>
      <c r="F18" s="67">
        <f>(INDEX(Output!$C$5:$BW$185,MATCH($C18,Output!$C$5:$C$185,0),21))/$AP18</f>
        <v>3.1135063148204232</v>
      </c>
      <c r="G18" s="59"/>
      <c r="H18" s="67">
        <f>(INDEX(Output!$C$5:$BW$185,MATCH($C18,Output!$C$5:$C$185,0),36))/$AP18</f>
        <v>3.8423832054056549E-2</v>
      </c>
      <c r="I18" s="59"/>
      <c r="J18" s="67">
        <f t="shared" si="0"/>
        <v>14.465202994271896</v>
      </c>
      <c r="K18" s="59"/>
      <c r="L18" s="67">
        <f>(((INDEX(Output!$C$5:$BW$185,MATCH($C18,Output!$C$5:$C$185,0),14))*3.4121416)+((INDEX(Output!$C$5:$BW$185,MATCH($C18,Output!$C$5:$C$185,0),29))*99.976))/$AP18</f>
        <v>2.7828976243882271</v>
      </c>
      <c r="M18" s="59"/>
      <c r="N18" s="67">
        <f>(((INDEX(Output!$C$5:$BW$185,MATCH($C18,Output!$C$5:$C$185,0),15))*3.4121416)+((INDEX(Output!$C$5:$BW$185,MATCH($C18,Output!$C$5:$C$185,0),30))*99.976))/$AP18</f>
        <v>2.8032395048506888</v>
      </c>
      <c r="O18" s="59"/>
      <c r="P18" s="67">
        <f>(((INDEX(Output!$C$5:$BW$185,MATCH($C18,Output!$C$5:$C$185,0),20))*3.4121416)+((INDEX(Output!$C$5:$BW$185,MATCH($C18,Output!$C$5:$C$185,0),35))*99.976))/$AP18</f>
        <v>4.6127341467926488</v>
      </c>
      <c r="Q18" s="59"/>
      <c r="R18" s="67">
        <f>(((INDEX(Output!$C$5:$BW$185,MATCH($C18,Output!$C$5:$C$185,0),37))+(INDEX(Output!$C$5:$BW$185,MATCH($C18,Output!$C$5:$C$185,0),38)))*99.976)/$AP18</f>
        <v>0</v>
      </c>
      <c r="S18" s="59"/>
      <c r="T18" s="67">
        <f>(((INDEX(Output!$C$5:$BW$185,MATCH($C18,Output!$C$5:$C$185,0),22))+(INDEX(Output!$C$5:$BW$185,MATCH($C18,Output!$C$5:$C$185,0),23))+(INDEX(Output!$C$5:$BW$185,MATCH($C18,Output!$C$5:$C$185,0),24))+(INDEX(Output!$C$5:$BW$185,MATCH($C18,Output!$C$5:$C$185,0),25)))*3.4121416)/$AP18</f>
        <v>14.615046377132268</v>
      </c>
      <c r="U18" s="59"/>
      <c r="V18" s="67">
        <f>(((INDEX(Output!$C$5:$BW$185,MATCH($C18,Output!$C$5:$C$185,0),16))*3.4121416)+((INDEX(Output!$C$5:$BW$185,MATCH($C18,Output!$C$5:$C$185,0),31))*99.976))/$AP18</f>
        <v>1.5589095371249668</v>
      </c>
      <c r="W18" s="59"/>
      <c r="X18" s="67">
        <f>(((INDEX(Output!$C$5:$BW$185,MATCH($C18,Output!$C$5:C$185,0),18))*3.4121416)+((INDEX(Output!$C$5:$BW$185,MATCH($C18,Output!$C$5:C$185,0),33))*99.976))/$AP18</f>
        <v>1.6130355365240709</v>
      </c>
      <c r="Y18" s="59"/>
      <c r="Z18" s="67">
        <f>(((INDEX(Output!$C$5:$BW$185,MATCH($C18,Output!$C$5:C$185,0),17))*3.4121416)+((INDEX(Output!$C$5:$BW$185,MATCH($C18,Output!$C$5:C$185,0),32))*99.976))/$AP18</f>
        <v>3.5197160828112931E-2</v>
      </c>
      <c r="AA18" s="59"/>
      <c r="AB18" s="67">
        <f>(((INDEX(Output!$C$5:$BW$185,MATCH($C18,Output!$C$5:C$185,0),19))*3.4121416)+((INDEX(Output!$C$5:$BW$185,MATCH($C18,Output!$C$5:C$185,0),34))*99.976))/$AP18</f>
        <v>1.0591894837631799</v>
      </c>
      <c r="AC18" s="59"/>
      <c r="AD18" s="68">
        <f>INDEX(Output!$C$5:$CC$185,MATCH($C18,Output!$C$5:$C$185,0),76)+INDEX(Output!$C$5:$CC$185,MATCH($C18,Output!$C$5:$C$185,0),79)</f>
        <v>0</v>
      </c>
      <c r="AE18" s="61">
        <v>0</v>
      </c>
      <c r="AF18" s="68">
        <f>INDEX(Output!$C$5:$CD$185,MATCH($C18,Output!$C$5:$C$185,0),74)+INDEX(Output!$C$5:$CD$185,MATCH($C18,Output!$C$5:$C$185,0),77)</f>
        <v>43.75</v>
      </c>
      <c r="AG18" s="61">
        <v>0</v>
      </c>
      <c r="AH18" s="69">
        <f t="shared" ref="AH18:AH20" si="10">IF($D$16=0,"",(D18-D$16)/D$16)</f>
        <v>4.8254884199461744E-3</v>
      </c>
      <c r="AI18" s="70" t="str">
        <f t="shared" ref="AI18:AI20" si="11">IF($E$16=0,"",(E18-E$16)/E$16)</f>
        <v/>
      </c>
      <c r="AJ18" s="69">
        <f t="shared" ref="AJ18:AJ20" si="12">IF($J$16=0,"",(J18-J$16)/J$16)</f>
        <v>3.2144168694360699E-3</v>
      </c>
      <c r="AK18" s="70" t="str">
        <f t="shared" ref="AK18:AK20" si="13">IF($K$16=0,"",(K18-K$16)/K$16)</f>
        <v/>
      </c>
      <c r="AL18" s="67" t="str">
        <f t="shared" si="5"/>
        <v>Yes</v>
      </c>
      <c r="AM18" s="67" t="str">
        <f t="shared" ref="AM18:AM20" si="14">IF(AND(AH18&lt;0,AI18&lt;0), "No", "Yes")</f>
        <v>Yes</v>
      </c>
      <c r="AN18" s="71" t="str">
        <f t="shared" ref="AN18:AN20" si="15">IF((AL18=AM18),(IF(AND(AI18&gt;(-0.5%*D$16),AI18&lt;(0.5%*D$16),AE18&lt;=AD18,AG18&lt;=AF18,(COUNTBLANK(D18:AK18)=0)),"Pass","Fail")),IF(COUNTA(D18:AK18)=0,"","Fail"))</f>
        <v>Fail</v>
      </c>
      <c r="AO18" s="74"/>
      <c r="AP18" s="65">
        <f>IF(ISNUMBER(SEARCH("RetlMed",C18)),Lookup!D$2,IF(ISNUMBER(SEARCH("OffSml",C18)),Lookup!A$2,IF(ISNUMBER(SEARCH("OffMed",C18)),Lookup!B$2,IF(ISNUMBER(SEARCH("OffLrg",C18)),Lookup!C$2,IF(ISNUMBER(SEARCH("RetlStrp",C18)),Lookup!E$2)))))</f>
        <v>498589</v>
      </c>
      <c r="AQ18" s="75"/>
      <c r="AR18" s="56" t="s">
        <v>360</v>
      </c>
    </row>
    <row r="19" spans="1:44" s="79" customFormat="1" ht="25.5" customHeight="1" x14ac:dyDescent="0.3">
      <c r="A19" s="45" t="s">
        <v>75</v>
      </c>
      <c r="B19" s="57" t="str">
        <f t="shared" si="1"/>
        <v>CBECC 2025.2.0</v>
      </c>
      <c r="C19" s="17" t="s">
        <v>99</v>
      </c>
      <c r="D19" s="67">
        <f>INDEX(Output!$C$5:$BW$185,MATCH($C19,Output!$C$5:$C$185,0),63)</f>
        <v>17.8706</v>
      </c>
      <c r="E19" s="59"/>
      <c r="F19" s="67">
        <f>(INDEX(Output!$C$5:$BW$185,MATCH($C19,Output!$C$5:$C$185,0),21))/$AP19</f>
        <v>3.0831406228376479</v>
      </c>
      <c r="G19" s="59"/>
      <c r="H19" s="67">
        <f>(INDEX(Output!$C$5:$BW$185,MATCH($C19,Output!$C$5:$C$185,0),36))/$AP19</f>
        <v>3.8871896491900142E-2</v>
      </c>
      <c r="I19" s="59"/>
      <c r="J19" s="67">
        <f t="shared" si="0"/>
        <v>14.406387651744197</v>
      </c>
      <c r="K19" s="59"/>
      <c r="L19" s="67">
        <f>(((INDEX(Output!$C$5:$BW$185,MATCH($C19,Output!$C$5:$C$185,0),14))*3.4121416)+((INDEX(Output!$C$5:$BW$185,MATCH($C19,Output!$C$5:$C$185,0),29))*99.976))/$AP19</f>
        <v>2.827703493106152</v>
      </c>
      <c r="M19" s="59"/>
      <c r="N19" s="67">
        <f>(((INDEX(Output!$C$5:$BW$185,MATCH($C19,Output!$C$5:$C$185,0),15))*3.4121416)+((INDEX(Output!$C$5:$BW$185,MATCH($C19,Output!$C$5:$C$185,0),30))*99.976))/$AP19</f>
        <v>2.7841732468754823</v>
      </c>
      <c r="O19" s="59"/>
      <c r="P19" s="67">
        <f>(((INDEX(Output!$C$5:$BW$185,MATCH($C19,Output!$C$5:$C$185,0),20))*3.4121416)+((INDEX(Output!$C$5:$BW$185,MATCH($C19,Output!$C$5:$C$185,0),35))*99.976))/$AP19</f>
        <v>4.6127341467926488</v>
      </c>
      <c r="Q19" s="59"/>
      <c r="R19" s="67">
        <f>(((INDEX(Output!$C$5:$BW$185,MATCH($C19,Output!$C$5:$C$185,0),37))+(INDEX(Output!$C$5:$BW$185,MATCH($C19,Output!$C$5:$C$185,0),38)))*99.976)/$AP19</f>
        <v>0</v>
      </c>
      <c r="S19" s="59"/>
      <c r="T19" s="67">
        <f>(((INDEX(Output!$C$5:$BW$185,MATCH($C19,Output!$C$5:$C$185,0),22))+(INDEX(Output!$C$5:$BW$185,MATCH($C19,Output!$C$5:$C$185,0),23))+(INDEX(Output!$C$5:$BW$185,MATCH($C19,Output!$C$5:$C$185,0),24))+(INDEX(Output!$C$5:$BW$185,MATCH($C19,Output!$C$5:$C$185,0),25)))*3.4121416)/$AP19</f>
        <v>14.615046377132268</v>
      </c>
      <c r="U19" s="59"/>
      <c r="V19" s="67">
        <f>(((INDEX(Output!$C$5:$BW$185,MATCH($C19,Output!$C$5:$C$185,0),16))*3.4121416)+((INDEX(Output!$C$5:$BW$185,MATCH($C19,Output!$C$5:$C$185,0),31))*99.976))/$AP19</f>
        <v>1.4712772925547897</v>
      </c>
      <c r="W19" s="59"/>
      <c r="X19" s="67">
        <f>(((INDEX(Output!$C$5:$BW$185,MATCH($C19,Output!$C$5:C$185,0),18))*3.4121416)+((INDEX(Output!$C$5:$BW$185,MATCH($C19,Output!$C$5:C$185,0),33))*99.976))/$AP19</f>
        <v>1.6165120832044029</v>
      </c>
      <c r="Y19" s="59"/>
      <c r="Z19" s="67">
        <f>(((INDEX(Output!$C$5:$BW$185,MATCH($C19,Output!$C$5:C$185,0),17))*3.4121416)+((INDEX(Output!$C$5:$BW$185,MATCH($C19,Output!$C$5:C$185,0),32))*99.976))/$AP19</f>
        <v>3.479790544754096E-2</v>
      </c>
      <c r="AA19" s="59"/>
      <c r="AB19" s="67">
        <f>(((INDEX(Output!$C$5:$BW$185,MATCH($C19,Output!$C$5:C$185,0),19))*3.4121416)+((INDEX(Output!$C$5:$BW$185,MATCH($C19,Output!$C$5:C$185,0),34))*99.976))/$AP19</f>
        <v>1.0591894837631799</v>
      </c>
      <c r="AC19" s="59"/>
      <c r="AD19" s="68">
        <f>INDEX(Output!$C$5:$CC$185,MATCH($C19,Output!$C$5:$C$185,0),76)+INDEX(Output!$C$5:$CC$185,MATCH($C19,Output!$C$5:$C$185,0),79)</f>
        <v>0</v>
      </c>
      <c r="AE19" s="61">
        <v>0</v>
      </c>
      <c r="AF19" s="68">
        <f>INDEX(Output!$C$5:$CD$185,MATCH($C19,Output!$C$5:$C$185,0),74)+INDEX(Output!$C$5:$CD$185,MATCH($C19,Output!$C$5:$C$185,0),77)</f>
        <v>43.5</v>
      </c>
      <c r="AG19" s="61">
        <v>0</v>
      </c>
      <c r="AH19" s="69">
        <f t="shared" si="10"/>
        <v>-7.6044776953960915E-4</v>
      </c>
      <c r="AI19" s="70" t="str">
        <f t="shared" si="11"/>
        <v/>
      </c>
      <c r="AJ19" s="69">
        <f t="shared" si="12"/>
        <v>-8.6464096198652144E-4</v>
      </c>
      <c r="AK19" s="70" t="str">
        <f t="shared" si="13"/>
        <v/>
      </c>
      <c r="AL19" s="67" t="str">
        <f t="shared" si="5"/>
        <v>No</v>
      </c>
      <c r="AM19" s="67" t="str">
        <f t="shared" si="14"/>
        <v>Yes</v>
      </c>
      <c r="AN19" s="71" t="str">
        <f t="shared" si="15"/>
        <v>Fail</v>
      </c>
      <c r="AO19" s="77"/>
      <c r="AP19" s="65">
        <f>IF(ISNUMBER(SEARCH("RetlMed",C19)),Lookup!D$2,IF(ISNUMBER(SEARCH("OffSml",C19)),Lookup!A$2,IF(ISNUMBER(SEARCH("OffMed",C19)),Lookup!B$2,IF(ISNUMBER(SEARCH("OffLrg",C19)),Lookup!C$2,IF(ISNUMBER(SEARCH("RetlStrp",C19)),Lookup!E$2)))))</f>
        <v>498589</v>
      </c>
      <c r="AQ19" s="78"/>
      <c r="AR19" s="56" t="s">
        <v>360</v>
      </c>
    </row>
    <row r="20" spans="1:44" s="79" customFormat="1" ht="25.5" customHeight="1" x14ac:dyDescent="0.3">
      <c r="A20" s="45" t="s">
        <v>75</v>
      </c>
      <c r="B20" s="57" t="str">
        <f t="shared" si="1"/>
        <v>CBECC 2025.2.0</v>
      </c>
      <c r="C20" s="17" t="s">
        <v>100</v>
      </c>
      <c r="D20" s="67">
        <f>INDEX(Output!$C$5:$BW$185,MATCH($C20,Output!$C$5:$C$185,0),63)</f>
        <v>17.905100000000001</v>
      </c>
      <c r="E20" s="59"/>
      <c r="F20" s="67">
        <f>(INDEX(Output!$C$5:$BW$185,MATCH($C20,Output!$C$5:$C$185,0),21))/$AP20</f>
        <v>3.0955356014673407</v>
      </c>
      <c r="G20" s="59"/>
      <c r="H20" s="67">
        <f>(INDEX(Output!$C$5:$BW$185,MATCH($C20,Output!$C$5:$C$185,0),36))/$AP20</f>
        <v>3.8663107288768907E-2</v>
      </c>
      <c r="I20" s="59"/>
      <c r="J20" s="67">
        <f t="shared" si="0"/>
        <v>14.427789416404018</v>
      </c>
      <c r="K20" s="59"/>
      <c r="L20" s="67">
        <f>(((INDEX(Output!$C$5:$BW$185,MATCH($C20,Output!$C$5:$C$185,0),14))*3.4121416)+((INDEX(Output!$C$5:$BW$185,MATCH($C20,Output!$C$5:$C$185,0),29))*99.976))/$AP20</f>
        <v>2.8068248383845571</v>
      </c>
      <c r="M20" s="59"/>
      <c r="N20" s="67">
        <f>(((INDEX(Output!$C$5:$BW$185,MATCH($C20,Output!$C$5:$C$185,0),15))*3.4121416)+((INDEX(Output!$C$5:$BW$185,MATCH($C20,Output!$C$5:$C$185,0),30))*99.976))/$AP20</f>
        <v>2.7870544007188287</v>
      </c>
      <c r="O20" s="59"/>
      <c r="P20" s="67">
        <f>(((INDEX(Output!$C$5:$BW$185,MATCH($C20,Output!$C$5:$C$185,0),20))*3.4121416)+((INDEX(Output!$C$5:$BW$185,MATCH($C20,Output!$C$5:$C$185,0),35))*99.976))/$AP20</f>
        <v>4.6127341467926488</v>
      </c>
      <c r="Q20" s="59"/>
      <c r="R20" s="67">
        <f>(((INDEX(Output!$C$5:$BW$185,MATCH($C20,Output!$C$5:$C$185,0),37))+(INDEX(Output!$C$5:$BW$185,MATCH($C20,Output!$C$5:$C$185,0),38)))*99.976)/$AP20</f>
        <v>0</v>
      </c>
      <c r="S20" s="59"/>
      <c r="T20" s="67">
        <f>(((INDEX(Output!$C$5:$BW$185,MATCH($C20,Output!$C$5:$C$185,0),22))+(INDEX(Output!$C$5:$BW$185,MATCH($C20,Output!$C$5:$C$185,0),23))+(INDEX(Output!$C$5:$BW$185,MATCH($C20,Output!$C$5:$C$185,0),24))+(INDEX(Output!$C$5:$BW$185,MATCH($C20,Output!$C$5:$C$185,0),25)))*3.4121416)/$AP20</f>
        <v>14.615046377132268</v>
      </c>
      <c r="U20" s="59"/>
      <c r="V20" s="67">
        <f>(((INDEX(Output!$C$5:$BW$185,MATCH($C20,Output!$C$5:$C$185,0),16))*3.4121416)+((INDEX(Output!$C$5:$BW$185,MATCH($C20,Output!$C$5:$C$185,0),31))*99.976))/$AP20</f>
        <v>1.5119419389613489</v>
      </c>
      <c r="W20" s="59"/>
      <c r="X20" s="67">
        <f>(((INDEX(Output!$C$5:$BW$185,MATCH($C20,Output!$C$5:C$185,0),18))*3.4121416)+((INDEX(Output!$C$5:$BW$185,MATCH($C20,Output!$C$5:C$185,0),33))*99.976))/$AP20</f>
        <v>1.6149517433557499</v>
      </c>
      <c r="Y20" s="59"/>
      <c r="Z20" s="67">
        <f>(((INDEX(Output!$C$5:$BW$185,MATCH($C20,Output!$C$5:C$185,0),17))*3.4121416)+((INDEX(Output!$C$5:$BW$185,MATCH($C20,Output!$C$5:C$185,0),32))*99.976))/$AP20</f>
        <v>3.5092864427702979E-2</v>
      </c>
      <c r="AA20" s="59"/>
      <c r="AB20" s="67">
        <f>(((INDEX(Output!$C$5:$BW$185,MATCH($C20,Output!$C$5:C$185,0),19))*3.4121416)+((INDEX(Output!$C$5:$BW$185,MATCH($C20,Output!$C$5:C$185,0),34))*99.976))/$AP20</f>
        <v>1.0591894837631799</v>
      </c>
      <c r="AC20" s="59"/>
      <c r="AD20" s="68">
        <f>INDEX(Output!$C$5:$CC$185,MATCH($C20,Output!$C$5:$C$185,0),76)+INDEX(Output!$C$5:$CC$185,MATCH($C20,Output!$C$5:$C$185,0),79)</f>
        <v>0</v>
      </c>
      <c r="AE20" s="61">
        <v>0</v>
      </c>
      <c r="AF20" s="68">
        <f>INDEX(Output!$C$5:$CD$185,MATCH($C20,Output!$C$5:$C$185,0),74)+INDEX(Output!$C$5:$CD$185,MATCH($C20,Output!$C$5:$C$185,0),77)</f>
        <v>43.75</v>
      </c>
      <c r="AG20" s="61">
        <v>0</v>
      </c>
      <c r="AH20" s="69">
        <f t="shared" si="10"/>
        <v>1.1686292928954625E-3</v>
      </c>
      <c r="AI20" s="70" t="str">
        <f t="shared" si="11"/>
        <v/>
      </c>
      <c r="AJ20" s="69">
        <f t="shared" si="12"/>
        <v>6.1964922472438721E-4</v>
      </c>
      <c r="AK20" s="70" t="str">
        <f t="shared" si="13"/>
        <v/>
      </c>
      <c r="AL20" s="67" t="str">
        <f t="shared" si="5"/>
        <v>Yes</v>
      </c>
      <c r="AM20" s="67" t="str">
        <f t="shared" si="14"/>
        <v>Yes</v>
      </c>
      <c r="AN20" s="71" t="str">
        <f t="shared" si="15"/>
        <v>Fail</v>
      </c>
      <c r="AO20" s="77"/>
      <c r="AP20" s="65">
        <f>IF(ISNUMBER(SEARCH("RetlMed",C20)),Lookup!D$2,IF(ISNUMBER(SEARCH("OffSml",C20)),Lookup!A$2,IF(ISNUMBER(SEARCH("OffMed",C20)),Lookup!B$2,IF(ISNUMBER(SEARCH("OffLrg",C20)),Lookup!C$2,IF(ISNUMBER(SEARCH("RetlStrp",C20)),Lookup!E$2)))))</f>
        <v>498589</v>
      </c>
      <c r="AQ20" s="78"/>
      <c r="AR20" s="56" t="s">
        <v>360</v>
      </c>
    </row>
    <row r="21" spans="1:44" s="43" customFormat="1" ht="26.25" hidden="1" customHeight="1" x14ac:dyDescent="0.3">
      <c r="A21" s="45"/>
      <c r="B21" s="57" t="str">
        <f t="shared" si="1"/>
        <v>CBECC 2025.2.0</v>
      </c>
      <c r="C21" s="16" t="s">
        <v>101</v>
      </c>
      <c r="D21" s="58">
        <f>INDEX(Output!$C$5:$BW$185,MATCH($C21,Output!$C$5:$C$185,0),63)</f>
        <v>59.470700000000001</v>
      </c>
      <c r="E21" s="59">
        <v>59.28</v>
      </c>
      <c r="F21" s="58">
        <f>(INDEX(Output!$C$5:$BW$185,MATCH($C21,Output!$C$5:$C$185,0),21))/$AP21</f>
        <v>11.708579128855886</v>
      </c>
      <c r="G21" s="59">
        <v>11.67</v>
      </c>
      <c r="H21" s="58">
        <f>(INDEX(Output!$C$5:$BW$185,MATCH($C21,Output!$C$5:$C$185,0),36))/$AP21</f>
        <v>5.0386962557657629E-2</v>
      </c>
      <c r="I21" s="59">
        <v>0.05</v>
      </c>
      <c r="J21" s="58">
        <f t="shared" si="0"/>
        <v>44.988900239113136</v>
      </c>
      <c r="K21" s="59">
        <v>44.86</v>
      </c>
      <c r="L21" s="58">
        <f>(((INDEX(Output!$C$5:$BW$185,MATCH($C21,Output!$C$5:$C$185,0),14))*3.4121416)+((INDEX(Output!$C$5:$BW$185,MATCH($C21,Output!$C$5:$C$185,0),29))*99.976))/$AP21</f>
        <v>0.61980553268927785</v>
      </c>
      <c r="M21" s="59">
        <v>0.47</v>
      </c>
      <c r="N21" s="58">
        <f>(((INDEX(Output!$C$5:$BW$185,MATCH($C21,Output!$C$5:$C$185,0),15))*3.4121416)+((INDEX(Output!$C$5:$BW$185,MATCH($C21,Output!$C$5:$C$185,0),30))*99.976))/$AP21</f>
        <v>15.092514723923284</v>
      </c>
      <c r="O21" s="59">
        <v>15.16</v>
      </c>
      <c r="P21" s="58">
        <f>(((INDEX(Output!$C$5:$BW$185,MATCH($C21,Output!$C$5:$C$185,0),20))*3.4121416)+((INDEX(Output!$C$5:$BW$185,MATCH($C21,Output!$C$5:$C$185,0),35))*99.976))/$AP21</f>
        <v>10.132976055764949</v>
      </c>
      <c r="Q21" s="59">
        <v>10.14</v>
      </c>
      <c r="R21" s="58">
        <f>(((INDEX(Output!$C$5:$BW$185,MATCH($C21,Output!$C$5:$C$185,0),37))+(INDEX(Output!$C$5:$BW$185,MATCH($C21,Output!$C$5:$C$185,0),38)))*99.976)/$AP21</f>
        <v>0</v>
      </c>
      <c r="S21" s="59">
        <v>0</v>
      </c>
      <c r="T21" s="58">
        <f>(((INDEX(Output!$C$5:$BW$185,MATCH($C21,Output!$C$5:$C$185,0),22))+(INDEX(Output!$C$5:$BW$185,MATCH($C21,Output!$C$5:$C$185,0),23))+(INDEX(Output!$C$5:$BW$185,MATCH($C21,Output!$C$5:$C$185,0),24))+(INDEX(Output!$C$5:$BW$185,MATCH($C21,Output!$C$5:$C$185,0),25)))*3.4121416)/$AP21</f>
        <v>10.831365932175371</v>
      </c>
      <c r="U21" s="59">
        <v>10.79</v>
      </c>
      <c r="V21" s="58">
        <f>(((INDEX(Output!$C$5:$BW$185,MATCH($C21,Output!$C$5:$C$185,0),16))*3.4121416)+((INDEX(Output!$C$5:$BW$185,MATCH($C21,Output!$C$5:$C$185,0),31))*99.976))/$AP21</f>
        <v>14.725922490760532</v>
      </c>
      <c r="W21" s="59">
        <v>14.52</v>
      </c>
      <c r="X21" s="58">
        <f>(((INDEX(Output!$C$5:$BW$185,MATCH($C21,Output!$C$5:C$185,0),18))*3.4121416)+((INDEX(Output!$C$5:$BW$185,MATCH($C21,Output!$C$5:C$185,0),33))*99.976))/$AP21</f>
        <v>0</v>
      </c>
      <c r="Y21" s="59">
        <v>0</v>
      </c>
      <c r="Z21" s="58">
        <f>(((INDEX(Output!$C$5:$BW$185,MATCH($C21,Output!$C$5:C$185,0),17))*3.4121416)+((INDEX(Output!$C$5:$BW$185,MATCH($C21,Output!$C$5:C$185,0),32))*99.976))/$AP21</f>
        <v>0</v>
      </c>
      <c r="AA21" s="59">
        <v>0</v>
      </c>
      <c r="AB21" s="58">
        <f>(((INDEX(Output!$C$5:$BW$185,MATCH($C21,Output!$C$5:C$185,0),19))*3.4121416)+((INDEX(Output!$C$5:$BW$185,MATCH($C21,Output!$C$5:C$185,0),34))*99.976))/$AP21</f>
        <v>4.4176814359751013</v>
      </c>
      <c r="AC21" s="59">
        <v>4.57</v>
      </c>
      <c r="AD21" s="60">
        <f>INDEX(Output!$C$5:$CC$185,MATCH($C21,Output!$C$5:$C$185,0),76)+INDEX(Output!$C$5:$CC$185,MATCH($C21,Output!$C$5:$C$185,0),79)</f>
        <v>0</v>
      </c>
      <c r="AE21" s="61">
        <v>0</v>
      </c>
      <c r="AF21" s="60">
        <f>INDEX(Output!$C$5:$CD$185,MATCH($C21,Output!$C$5:$C$185,0),74)+INDEX(Output!$C$5:$CD$185,MATCH($C21,Output!$C$5:$C$185,0),77)</f>
        <v>0</v>
      </c>
      <c r="AG21" s="61">
        <v>0</v>
      </c>
      <c r="AH21" s="62"/>
      <c r="AI21" s="58"/>
      <c r="AJ21" s="62"/>
      <c r="AK21" s="72"/>
      <c r="AL21" s="58"/>
      <c r="AM21" s="58"/>
      <c r="AN21" s="63"/>
      <c r="AO21" s="64"/>
      <c r="AP21" s="65">
        <f>IF(ISNUMBER(SEARCH("RetlMed",C21)),Lookup!D$2,IF(ISNUMBER(SEARCH("OffSml",C21)),Lookup!A$2,IF(ISNUMBER(SEARCH("OffMed",C21)),Lookup!B$2,IF(ISNUMBER(SEARCH("OffLrg",C21)),Lookup!C$2,IF(ISNUMBER(SEARCH("RetlStrp",C21)),Lookup!E$2)))))</f>
        <v>24563.1</v>
      </c>
      <c r="AR21" s="56"/>
    </row>
    <row r="22" spans="1:44" s="79" customFormat="1" ht="25.5" hidden="1" customHeight="1" x14ac:dyDescent="0.3">
      <c r="A22" s="45" t="s">
        <v>75</v>
      </c>
      <c r="B22" s="57" t="str">
        <f t="shared" si="1"/>
        <v>CBECC 2025.2.0</v>
      </c>
      <c r="C22" s="17" t="s">
        <v>102</v>
      </c>
      <c r="D22" s="67">
        <f>INDEX(Output!$C$5:$BW$185,MATCH($C22,Output!$C$5:$C$185,0),63)</f>
        <v>59.91</v>
      </c>
      <c r="E22" s="59">
        <v>59.28</v>
      </c>
      <c r="F22" s="67">
        <f>(INDEX(Output!$C$5:$BW$185,MATCH($C22,Output!$C$5:$C$185,0),21))/$AP22</f>
        <v>12.244342122940509</v>
      </c>
      <c r="G22" s="59">
        <v>11.67</v>
      </c>
      <c r="H22" s="67">
        <f>(INDEX(Output!$C$5:$BW$185,MATCH($C22,Output!$C$5:$C$185,0),36))/$AP22</f>
        <v>6.1995432172649223E-3</v>
      </c>
      <c r="I22" s="59">
        <v>0.02</v>
      </c>
      <c r="J22" s="67">
        <f t="shared" si="0"/>
        <v>42.399109633025148</v>
      </c>
      <c r="K22" s="59">
        <v>41.88</v>
      </c>
      <c r="L22" s="67">
        <f>(((INDEX(Output!$C$5:$BW$185,MATCH($C22,Output!$C$5:$C$185,0),14))*3.4121416)+((INDEX(Output!$C$5:$BW$185,MATCH($C22,Output!$C$5:$C$185,0),29))*99.976))/$AP22</f>
        <v>0.61980553268927785</v>
      </c>
      <c r="M22" s="59">
        <v>0.47</v>
      </c>
      <c r="N22" s="67">
        <f>(((INDEX(Output!$C$5:$BW$185,MATCH($C22,Output!$C$5:$C$185,0),15))*3.4121416)+((INDEX(Output!$C$5:$BW$185,MATCH($C22,Output!$C$5:$C$185,0),30))*99.976))/$AP22</f>
        <v>15.092514723923284</v>
      </c>
      <c r="O22" s="59">
        <v>15.15</v>
      </c>
      <c r="P22" s="67">
        <f>(((INDEX(Output!$C$5:$BW$185,MATCH($C22,Output!$C$5:$C$185,0),20))*3.4121416)+((INDEX(Output!$C$5:$BW$185,MATCH($C22,Output!$C$5:$C$185,0),35))*99.976))/$AP22</f>
        <v>10.132976055764949</v>
      </c>
      <c r="Q22" s="59">
        <v>10.14</v>
      </c>
      <c r="R22" s="67">
        <f>(((INDEX(Output!$C$5:$BW$185,MATCH($C22,Output!$C$5:$C$185,0),37))+(INDEX(Output!$C$5:$BW$185,MATCH($C22,Output!$C$5:$C$185,0),38)))*99.976)/$AP22</f>
        <v>0</v>
      </c>
      <c r="S22" s="59">
        <v>0</v>
      </c>
      <c r="T22" s="67">
        <f>(((INDEX(Output!$C$5:$BW$185,MATCH($C22,Output!$C$5:$C$185,0),22))+(INDEX(Output!$C$5:$BW$185,MATCH($C22,Output!$C$5:$C$185,0),23))+(INDEX(Output!$C$5:$BW$185,MATCH($C22,Output!$C$5:$C$185,0),24))+(INDEX(Output!$C$5:$BW$185,MATCH($C22,Output!$C$5:$C$185,0),25)))*3.4121416)/$AP22</f>
        <v>10.831365932175371</v>
      </c>
      <c r="U22" s="59">
        <v>10.79</v>
      </c>
      <c r="V22" s="67">
        <f>(((INDEX(Output!$C$5:$BW$185,MATCH($C22,Output!$C$5:$C$185,0),16))*3.4121416)+((INDEX(Output!$C$5:$BW$185,MATCH($C22,Output!$C$5:$C$185,0),31))*99.976))/$AP22</f>
        <v>14.843998806860698</v>
      </c>
      <c r="W22" s="59">
        <v>14.57</v>
      </c>
      <c r="X22" s="67">
        <f>(((INDEX(Output!$C$5:$BW$185,MATCH($C22,Output!$C$5:C$185,0),18))*3.4121416)+((INDEX(Output!$C$5:$BW$185,MATCH($C22,Output!$C$5:C$185,0),33))*99.976))/$AP22</f>
        <v>0</v>
      </c>
      <c r="Y22" s="59">
        <v>0</v>
      </c>
      <c r="Z22" s="67">
        <f>(((INDEX(Output!$C$5:$BW$185,MATCH($C22,Output!$C$5:C$185,0),17))*3.4121416)+((INDEX(Output!$C$5:$BW$185,MATCH($C22,Output!$C$5:C$185,0),32))*99.976))/$AP22</f>
        <v>0</v>
      </c>
      <c r="AA22" s="59">
        <v>0</v>
      </c>
      <c r="AB22" s="67">
        <f>(((INDEX(Output!$C$5:$BW$185,MATCH($C22,Output!$C$5:C$185,0),19))*3.4121416)+((INDEX(Output!$C$5:$BW$185,MATCH($C22,Output!$C$5:C$185,0),34))*99.976))/$AP22</f>
        <v>1.7098145137869407</v>
      </c>
      <c r="AC22" s="59">
        <v>1.57</v>
      </c>
      <c r="AD22" s="68">
        <f>INDEX(Output!$C$5:$CC$185,MATCH($C22,Output!$C$5:$C$185,0),76)+INDEX(Output!$C$5:$CC$185,MATCH($C22,Output!$C$5:$C$185,0),79)</f>
        <v>0</v>
      </c>
      <c r="AE22" s="61">
        <v>0</v>
      </c>
      <c r="AF22" s="68">
        <f>INDEX(Output!$C$5:$CD$185,MATCH($C22,Output!$C$5:$C$185,0),74)+INDEX(Output!$C$5:$CD$185,MATCH($C22,Output!$C$5:$C$185,0),77)</f>
        <v>0</v>
      </c>
      <c r="AG22" s="61">
        <v>0</v>
      </c>
      <c r="AH22" s="69">
        <f>IF($D$21=0,"",(D22-D$21)/D$21)</f>
        <v>7.3868308259360622E-3</v>
      </c>
      <c r="AI22" s="70">
        <f>IF($E$21=0,"",(E22-E$21)/E$21)</f>
        <v>0</v>
      </c>
      <c r="AJ22" s="69">
        <f>IF($J$21=0,"",(J22-J$21)/J$21)</f>
        <v>-5.7565101443320811E-2</v>
      </c>
      <c r="AK22" s="70">
        <f>IF($K$21=0,"",(K22-K$21)/K$21)</f>
        <v>-6.6428889879625433E-2</v>
      </c>
      <c r="AL22" s="67" t="str">
        <f t="shared" si="5"/>
        <v>Yes</v>
      </c>
      <c r="AM22" s="67" t="str">
        <f t="shared" ref="AM22" si="16">IF(AND(AH22&lt;0,AI22&lt;0), "No", "Yes")</f>
        <v>Yes</v>
      </c>
      <c r="AN22" s="71" t="str">
        <f>IF((AL22=AM22),(IF(AND(AI22&gt;(-0.5%*D$21),AI22&lt;(0.5%*D$21),AE22&lt;=AD22,AG22&lt;=AF22,(COUNTBLANK(D22:AK22)=0)),"Pass","Fail")),IF(COUNTA(D22:AK22)=0,"","Fail"))</f>
        <v>Pass</v>
      </c>
      <c r="AO22" s="77"/>
      <c r="AP22" s="65">
        <f>IF(ISNUMBER(SEARCH("RetlMed",C22)),Lookup!D$2,IF(ISNUMBER(SEARCH("OffSml",C22)),Lookup!A$2,IF(ISNUMBER(SEARCH("OffMed",C22)),Lookup!B$2,IF(ISNUMBER(SEARCH("OffLrg",C22)),Lookup!C$2,IF(ISNUMBER(SEARCH("RetlStrp",C22)),Lookup!E$2)))))</f>
        <v>24563.1</v>
      </c>
      <c r="AQ22" s="78"/>
    </row>
    <row r="23" spans="1:44" s="79" customFormat="1" ht="25.5" hidden="1" customHeight="1" x14ac:dyDescent="0.3">
      <c r="A23" s="45" t="s">
        <v>75</v>
      </c>
      <c r="B23" s="57" t="str">
        <f t="shared" si="1"/>
        <v>CBECC 2025.2.0</v>
      </c>
      <c r="C23" s="17" t="s">
        <v>103</v>
      </c>
      <c r="D23" s="67">
        <f>INDEX(Output!$C$5:$BW$185,MATCH($C23,Output!$C$5:$C$185,0),63)</f>
        <v>59.91</v>
      </c>
      <c r="E23" s="59">
        <v>58.51</v>
      </c>
      <c r="F23" s="67">
        <f>(INDEX(Output!$C$5:$BW$185,MATCH($C23,Output!$C$5:$C$185,0),21))/$AP23</f>
        <v>12.244342122940509</v>
      </c>
      <c r="G23" s="59">
        <v>11.69</v>
      </c>
      <c r="H23" s="67">
        <f>(INDEX(Output!$C$5:$BW$185,MATCH($C23,Output!$C$5:$C$185,0),36))/$AP23</f>
        <v>6.1995432172649223E-3</v>
      </c>
      <c r="I23" s="59">
        <v>0.01</v>
      </c>
      <c r="J23" s="67">
        <f t="shared" si="0"/>
        <v>42.399109633025148</v>
      </c>
      <c r="K23" s="59">
        <v>41.39</v>
      </c>
      <c r="L23" s="67">
        <f>(((INDEX(Output!$C$5:$BW$185,MATCH($C23,Output!$C$5:$C$185,0),14))*3.4121416)+((INDEX(Output!$C$5:$BW$185,MATCH($C23,Output!$C$5:$C$185,0),29))*99.976))/$AP23</f>
        <v>0.61980553268927785</v>
      </c>
      <c r="M23" s="59">
        <v>0.47</v>
      </c>
      <c r="N23" s="67">
        <f>(((INDEX(Output!$C$5:$BW$185,MATCH($C23,Output!$C$5:$C$185,0),15))*3.4121416)+((INDEX(Output!$C$5:$BW$185,MATCH($C23,Output!$C$5:$C$185,0),30))*99.976))/$AP23</f>
        <v>15.092514723923284</v>
      </c>
      <c r="O23" s="59">
        <v>15.16</v>
      </c>
      <c r="P23" s="67">
        <f>(((INDEX(Output!$C$5:$BW$185,MATCH($C23,Output!$C$5:$C$185,0),20))*3.4121416)+((INDEX(Output!$C$5:$BW$185,MATCH($C23,Output!$C$5:$C$185,0),35))*99.976))/$AP23</f>
        <v>10.132976055764949</v>
      </c>
      <c r="Q23" s="59">
        <v>10.14</v>
      </c>
      <c r="R23" s="67">
        <f>(((INDEX(Output!$C$5:$BW$185,MATCH($C23,Output!$C$5:$C$185,0),37))+(INDEX(Output!$C$5:$BW$185,MATCH($C23,Output!$C$5:$C$185,0),38)))*99.976)/$AP23</f>
        <v>0</v>
      </c>
      <c r="S23" s="59">
        <v>0</v>
      </c>
      <c r="T23" s="67">
        <f>(((INDEX(Output!$C$5:$BW$185,MATCH($C23,Output!$C$5:$C$185,0),22))+(INDEX(Output!$C$5:$BW$185,MATCH($C23,Output!$C$5:$C$185,0),23))+(INDEX(Output!$C$5:$BW$185,MATCH($C23,Output!$C$5:$C$185,0),24))+(INDEX(Output!$C$5:$BW$185,MATCH($C23,Output!$C$5:$C$185,0),25)))*3.4121416)/$AP23</f>
        <v>10.831365932175371</v>
      </c>
      <c r="U23" s="59">
        <v>10.79</v>
      </c>
      <c r="V23" s="67">
        <f>(((INDEX(Output!$C$5:$BW$185,MATCH($C23,Output!$C$5:$C$185,0),16))*3.4121416)+((INDEX(Output!$C$5:$BW$185,MATCH($C23,Output!$C$5:$C$185,0),31))*99.976))/$AP23</f>
        <v>14.843998806860698</v>
      </c>
      <c r="W23" s="59">
        <v>14.6</v>
      </c>
      <c r="X23" s="67">
        <f>(((INDEX(Output!$C$5:$BW$185,MATCH($C23,Output!$C$5:C$185,0),18))*3.4121416)+((INDEX(Output!$C$5:$BW$185,MATCH($C23,Output!$C$5:C$185,0),33))*99.976))/$AP23</f>
        <v>0</v>
      </c>
      <c r="Y23" s="59">
        <v>0</v>
      </c>
      <c r="Z23" s="67">
        <f>(((INDEX(Output!$C$5:$BW$185,MATCH($C23,Output!$C$5:C$185,0),17))*3.4121416)+((INDEX(Output!$C$5:$BW$185,MATCH($C23,Output!$C$5:C$185,0),32))*99.976))/$AP23</f>
        <v>0</v>
      </c>
      <c r="AA23" s="59">
        <v>0</v>
      </c>
      <c r="AB23" s="67">
        <f>(((INDEX(Output!$C$5:$BW$185,MATCH($C23,Output!$C$5:C$185,0),19))*3.4121416)+((INDEX(Output!$C$5:$BW$185,MATCH($C23,Output!$C$5:C$185,0),34))*99.976))/$AP23</f>
        <v>1.7098145137869407</v>
      </c>
      <c r="AC23" s="59">
        <v>1.03</v>
      </c>
      <c r="AD23" s="68">
        <f>INDEX(Output!$C$5:$CC$185,MATCH($C23,Output!$C$5:$C$185,0),76)+INDEX(Output!$C$5:$CC$185,MATCH($C23,Output!$C$5:$C$185,0),79)</f>
        <v>0</v>
      </c>
      <c r="AE23" s="61">
        <v>0</v>
      </c>
      <c r="AF23" s="68">
        <f>INDEX(Output!$C$5:$CD$185,MATCH($C23,Output!$C$5:$C$185,0),74)+INDEX(Output!$C$5:$CD$185,MATCH($C23,Output!$C$5:$C$185,0),77)</f>
        <v>0</v>
      </c>
      <c r="AG23" s="61">
        <v>0</v>
      </c>
      <c r="AH23" s="69">
        <f t="shared" ref="AH23:AH25" si="17">IF($D$21=0,"",(D23-D$21)/D$21)</f>
        <v>7.3868308259360622E-3</v>
      </c>
      <c r="AI23" s="70">
        <f t="shared" ref="AI23:AI25" si="18">IF($E$21=0,"",(E23-E$21)/E$21)</f>
        <v>-1.2989203778677516E-2</v>
      </c>
      <c r="AJ23" s="69">
        <f t="shared" ref="AJ23:AJ25" si="19">IF($J$21=0,"",(J23-J$21)/J$21)</f>
        <v>-5.7565101443320811E-2</v>
      </c>
      <c r="AK23" s="70">
        <f t="shared" ref="AK23:AK25" si="20">IF($K$21=0,"",(K23-K$21)/K$21)</f>
        <v>-7.7351761034329003E-2</v>
      </c>
      <c r="AL23" s="67" t="str">
        <f t="shared" si="5"/>
        <v>No</v>
      </c>
      <c r="AM23" s="67" t="str">
        <f t="shared" ref="AM23:AM25" si="21">IF(AND(AH23&lt;0,AI23&lt;0), "No", "Yes")</f>
        <v>Yes</v>
      </c>
      <c r="AN23" s="71" t="str">
        <f t="shared" ref="AN23:AN25" si="22">IF((AL23=AM23),(IF(AND(AI23&gt;(-0.5%*D$21),AI23&lt;(0.5%*D$21),AE23&lt;=AD23,AG23&lt;=AF23,(COUNTBLANK(D23:AK23)=0)),"Pass","Fail")),IF(COUNTA(D23:AK23)=0,"","Fail"))</f>
        <v>Fail</v>
      </c>
      <c r="AO23" s="77"/>
      <c r="AP23" s="65">
        <f>IF(ISNUMBER(SEARCH("RetlMed",C23)),Lookup!D$2,IF(ISNUMBER(SEARCH("OffSml",C23)),Lookup!A$2,IF(ISNUMBER(SEARCH("OffMed",C23)),Lookup!B$2,IF(ISNUMBER(SEARCH("OffLrg",C23)),Lookup!C$2,IF(ISNUMBER(SEARCH("RetlStrp",C23)),Lookup!E$2)))))</f>
        <v>24563.1</v>
      </c>
      <c r="AQ23" s="78"/>
    </row>
    <row r="24" spans="1:44" s="76" customFormat="1" ht="25.5" hidden="1" customHeight="1" x14ac:dyDescent="0.3">
      <c r="A24" s="45"/>
      <c r="B24" s="57" t="str">
        <f t="shared" si="1"/>
        <v>CBECC 2025.2.0</v>
      </c>
      <c r="C24" s="17" t="s">
        <v>104</v>
      </c>
      <c r="D24" s="67">
        <f>INDEX(Output!$C$5:$BW$185,MATCH($C24,Output!$C$5:$C$185,0),63)</f>
        <v>59.724200000000003</v>
      </c>
      <c r="E24" s="59">
        <v>58.13</v>
      </c>
      <c r="F24" s="67">
        <f>(INDEX(Output!$C$5:$BW$185,MATCH($C24,Output!$C$5:$C$185,0),21))/$AP24</f>
        <v>12.209045275229919</v>
      </c>
      <c r="G24" s="59">
        <v>11.61</v>
      </c>
      <c r="H24" s="67">
        <f>(INDEX(Output!$C$5:$BW$185,MATCH($C24,Output!$C$5:$C$185,0),36))/$AP24</f>
        <v>6.1995432172649223E-3</v>
      </c>
      <c r="I24" s="59">
        <v>0.02</v>
      </c>
      <c r="J24" s="67">
        <f t="shared" si="0"/>
        <v>42.278769029922124</v>
      </c>
      <c r="K24" s="59">
        <v>41.14</v>
      </c>
      <c r="L24" s="67">
        <f>(((INDEX(Output!$C$5:$BW$185,MATCH($C24,Output!$C$5:$C$185,0),14))*3.4121416)+((INDEX(Output!$C$5:$BW$185,MATCH($C24,Output!$C$5:$C$185,0),29))*99.976))/$AP24</f>
        <v>0.61980553268927785</v>
      </c>
      <c r="M24" s="59">
        <v>0.48</v>
      </c>
      <c r="N24" s="67">
        <f>(((INDEX(Output!$C$5:$BW$185,MATCH($C24,Output!$C$5:$C$185,0),15))*3.4121416)+((INDEX(Output!$C$5:$BW$185,MATCH($C24,Output!$C$5:$C$185,0),30))*99.976))/$AP24</f>
        <v>15.092514723923284</v>
      </c>
      <c r="O24" s="59">
        <v>15.12</v>
      </c>
      <c r="P24" s="67">
        <f>(((INDEX(Output!$C$5:$BW$185,MATCH($C24,Output!$C$5:$C$185,0),20))*3.4121416)+((INDEX(Output!$C$5:$BW$185,MATCH($C24,Output!$C$5:$C$185,0),35))*99.976))/$AP24</f>
        <v>10.132976055764949</v>
      </c>
      <c r="Q24" s="59">
        <v>10.14</v>
      </c>
      <c r="R24" s="67">
        <f>(((INDEX(Output!$C$5:$BW$185,MATCH($C24,Output!$C$5:$C$185,0),37))+(INDEX(Output!$C$5:$BW$185,MATCH($C24,Output!$C$5:$C$185,0),38)))*99.976)/$AP24</f>
        <v>0</v>
      </c>
      <c r="S24" s="59">
        <v>0</v>
      </c>
      <c r="T24" s="67">
        <f>(((INDEX(Output!$C$5:$BW$185,MATCH($C24,Output!$C$5:$C$185,0),22))+(INDEX(Output!$C$5:$BW$185,MATCH($C24,Output!$C$5:$C$185,0),23))+(INDEX(Output!$C$5:$BW$185,MATCH($C24,Output!$C$5:$C$185,0),24))+(INDEX(Output!$C$5:$BW$185,MATCH($C24,Output!$C$5:$C$185,0),25)))*3.4121416)/$AP24</f>
        <v>10.831365932175371</v>
      </c>
      <c r="U24" s="59">
        <v>10.79</v>
      </c>
      <c r="V24" s="67">
        <f>(((INDEX(Output!$C$5:$BW$185,MATCH($C24,Output!$C$5:$C$185,0),16))*3.4121416)+((INDEX(Output!$C$5:$BW$185,MATCH($C24,Output!$C$5:$C$185,0),31))*99.976))/$AP24</f>
        <v>14.843998806860698</v>
      </c>
      <c r="W24" s="59">
        <v>14.38</v>
      </c>
      <c r="X24" s="67">
        <f>(((INDEX(Output!$C$5:$BW$185,MATCH($C24,Output!$C$5:C$185,0),18))*3.4121416)+((INDEX(Output!$C$5:$BW$185,MATCH($C24,Output!$C$5:C$185,0),33))*99.976))/$AP24</f>
        <v>0</v>
      </c>
      <c r="Y24" s="59">
        <v>0</v>
      </c>
      <c r="Z24" s="67">
        <f>(((INDEX(Output!$C$5:$BW$185,MATCH($C24,Output!$C$5:C$185,0),17))*3.4121416)+((INDEX(Output!$C$5:$BW$185,MATCH($C24,Output!$C$5:C$185,0),32))*99.976))/$AP24</f>
        <v>0</v>
      </c>
      <c r="AA24" s="59">
        <v>0</v>
      </c>
      <c r="AB24" s="67">
        <f>(((INDEX(Output!$C$5:$BW$185,MATCH($C24,Output!$C$5:C$185,0),19))*3.4121416)+((INDEX(Output!$C$5:$BW$185,MATCH($C24,Output!$C$5:C$185,0),34))*99.976))/$AP24</f>
        <v>1.5894739106839124</v>
      </c>
      <c r="AC24" s="59">
        <v>1.03</v>
      </c>
      <c r="AD24" s="68">
        <f>INDEX(Output!$C$5:$CC$185,MATCH($C24,Output!$C$5:$C$185,0),76)+INDEX(Output!$C$5:$CC$185,MATCH($C24,Output!$C$5:$C$185,0),79)</f>
        <v>0</v>
      </c>
      <c r="AE24" s="61">
        <v>0</v>
      </c>
      <c r="AF24" s="68">
        <f>INDEX(Output!$C$5:$CD$185,MATCH($C24,Output!$C$5:$C$185,0),74)+INDEX(Output!$C$5:$CD$185,MATCH($C24,Output!$C$5:$C$185,0),77)</f>
        <v>0</v>
      </c>
      <c r="AG24" s="61">
        <v>0</v>
      </c>
      <c r="AH24" s="69">
        <f t="shared" si="17"/>
        <v>4.2626032651373281E-3</v>
      </c>
      <c r="AI24" s="70">
        <f t="shared" si="18"/>
        <v>-1.9399460188933848E-2</v>
      </c>
      <c r="AJ24" s="69">
        <f t="shared" si="19"/>
        <v>-6.0239996861155463E-2</v>
      </c>
      <c r="AK24" s="70">
        <f t="shared" si="20"/>
        <v>-8.2924654480606305E-2</v>
      </c>
      <c r="AL24" s="67" t="str">
        <f t="shared" si="5"/>
        <v>No</v>
      </c>
      <c r="AM24" s="67" t="str">
        <f t="shared" si="21"/>
        <v>Yes</v>
      </c>
      <c r="AN24" s="71" t="str">
        <f t="shared" si="22"/>
        <v>Fail</v>
      </c>
      <c r="AO24" s="74"/>
      <c r="AP24" s="65">
        <f>IF(ISNUMBER(SEARCH("RetlMed",C24)),Lookup!D$2,IF(ISNUMBER(SEARCH("OffSml",C24)),Lookup!A$2,IF(ISNUMBER(SEARCH("OffMed",C24)),Lookup!B$2,IF(ISNUMBER(SEARCH("OffLrg",C24)),Lookup!C$2,IF(ISNUMBER(SEARCH("RetlStrp",C24)),Lookup!E$2)))))</f>
        <v>24563.1</v>
      </c>
      <c r="AQ24" s="75"/>
      <c r="AR24" s="79"/>
    </row>
    <row r="25" spans="1:44" s="79" customFormat="1" ht="25.5" hidden="1" customHeight="1" x14ac:dyDescent="0.3">
      <c r="A25" s="45"/>
      <c r="B25" s="57" t="str">
        <f t="shared" si="1"/>
        <v>CBECC 2025.2.0</v>
      </c>
      <c r="C25" s="17" t="s">
        <v>105</v>
      </c>
      <c r="D25" s="67">
        <f>INDEX(Output!$C$5:$BW$185,MATCH($C25,Output!$C$5:$C$185,0),63)</f>
        <v>59.587000000000003</v>
      </c>
      <c r="E25" s="59">
        <v>58.39</v>
      </c>
      <c r="F25" s="67">
        <f>(INDEX(Output!$C$5:$BW$185,MATCH($C25,Output!$C$5:$C$185,0),21))/$AP25</f>
        <v>12.136863832333868</v>
      </c>
      <c r="G25" s="59">
        <v>11.66</v>
      </c>
      <c r="H25" s="67">
        <f>(INDEX(Output!$C$5:$BW$185,MATCH($C25,Output!$C$5:$C$185,0),36))/$AP25</f>
        <v>9.9987379443148474E-3</v>
      </c>
      <c r="I25" s="59">
        <v>0.01</v>
      </c>
      <c r="J25" s="67">
        <f t="shared" si="0"/>
        <v>42.412234561243487</v>
      </c>
      <c r="K25" s="59">
        <v>41.31</v>
      </c>
      <c r="L25" s="67">
        <f>(((INDEX(Output!$C$5:$BW$185,MATCH($C25,Output!$C$5:$C$185,0),14))*3.4121416)+((INDEX(Output!$C$5:$BW$185,MATCH($C25,Output!$C$5:$C$185,0),29))*99.976))/$AP25</f>
        <v>0.99963382472082107</v>
      </c>
      <c r="M25" s="59">
        <v>0.47</v>
      </c>
      <c r="N25" s="67">
        <f>(((INDEX(Output!$C$5:$BW$185,MATCH($C25,Output!$C$5:$C$185,0),15))*3.4121416)+((INDEX(Output!$C$5:$BW$185,MATCH($C25,Output!$C$5:$C$185,0),30))*99.976))/$AP25</f>
        <v>14.802046986316874</v>
      </c>
      <c r="O25" s="59">
        <v>15.15</v>
      </c>
      <c r="P25" s="67">
        <f>(((INDEX(Output!$C$5:$BW$185,MATCH($C25,Output!$C$5:$C$185,0),20))*3.4121416)+((INDEX(Output!$C$5:$BW$185,MATCH($C25,Output!$C$5:$C$185,0),35))*99.976))/$AP25</f>
        <v>10.132976055764949</v>
      </c>
      <c r="Q25" s="59">
        <v>10.14</v>
      </c>
      <c r="R25" s="67">
        <f>(((INDEX(Output!$C$5:$BW$185,MATCH($C25,Output!$C$5:$C$185,0),37))+(INDEX(Output!$C$5:$BW$185,MATCH($C25,Output!$C$5:$C$185,0),38)))*99.976)/$AP25</f>
        <v>0</v>
      </c>
      <c r="S25" s="59">
        <v>0</v>
      </c>
      <c r="T25" s="67">
        <f>(((INDEX(Output!$C$5:$BW$185,MATCH($C25,Output!$C$5:$C$185,0),22))+(INDEX(Output!$C$5:$BW$185,MATCH($C25,Output!$C$5:$C$185,0),23))+(INDEX(Output!$C$5:$BW$185,MATCH($C25,Output!$C$5:$C$185,0),24))+(INDEX(Output!$C$5:$BW$185,MATCH($C25,Output!$C$5:$C$185,0),25)))*3.4121416)/$AP25</f>
        <v>10.831365932175371</v>
      </c>
      <c r="U25" s="59">
        <v>10.79</v>
      </c>
      <c r="V25" s="67">
        <f>(((INDEX(Output!$C$5:$BW$185,MATCH($C25,Output!$C$5:$C$185,0),16))*3.4121416)+((INDEX(Output!$C$5:$BW$185,MATCH($C25,Output!$C$5:$C$185,0),31))*99.976))/$AP25</f>
        <v>14.849416426069999</v>
      </c>
      <c r="W25" s="59">
        <v>14.53</v>
      </c>
      <c r="X25" s="67">
        <f>(((INDEX(Output!$C$5:$BW$185,MATCH($C25,Output!$C$5:C$185,0),18))*3.4121416)+((INDEX(Output!$C$5:$BW$185,MATCH($C25,Output!$C$5:C$185,0),33))*99.976))/$AP25</f>
        <v>0</v>
      </c>
      <c r="Y25" s="59">
        <v>0</v>
      </c>
      <c r="Z25" s="67">
        <f>(((INDEX(Output!$C$5:$BW$185,MATCH($C25,Output!$C$5:C$185,0),17))*3.4121416)+((INDEX(Output!$C$5:$BW$185,MATCH($C25,Output!$C$5:C$185,0),32))*99.976))/$AP25</f>
        <v>0</v>
      </c>
      <c r="AA25" s="59">
        <v>0</v>
      </c>
      <c r="AB25" s="67">
        <f>(((INDEX(Output!$C$5:$BW$185,MATCH($C25,Output!$C$5:C$185,0),19))*3.4121416)+((INDEX(Output!$C$5:$BW$185,MATCH($C25,Output!$C$5:C$185,0),34))*99.976))/$AP25</f>
        <v>1.6281612683708491</v>
      </c>
      <c r="AC25" s="59">
        <v>1.03</v>
      </c>
      <c r="AD25" s="68">
        <f>INDEX(Output!$C$5:$CC$185,MATCH($C25,Output!$C$5:$C$185,0),76)+INDEX(Output!$C$5:$CC$185,MATCH($C25,Output!$C$5:$C$185,0),79)</f>
        <v>0</v>
      </c>
      <c r="AE25" s="61">
        <v>0</v>
      </c>
      <c r="AF25" s="68">
        <f>INDEX(Output!$C$5:$CD$185,MATCH($C25,Output!$C$5:$C$185,0),74)+INDEX(Output!$C$5:$CD$185,MATCH($C25,Output!$C$5:$C$185,0),77)</f>
        <v>1</v>
      </c>
      <c r="AG25" s="61">
        <v>0</v>
      </c>
      <c r="AH25" s="69">
        <f t="shared" si="17"/>
        <v>1.955584851027523E-3</v>
      </c>
      <c r="AI25" s="70">
        <f t="shared" si="18"/>
        <v>-1.5013495276653181E-2</v>
      </c>
      <c r="AJ25" s="69">
        <f t="shared" si="19"/>
        <v>-5.7273364411551182E-2</v>
      </c>
      <c r="AK25" s="70">
        <f t="shared" si="20"/>
        <v>-7.9135086937137694E-2</v>
      </c>
      <c r="AL25" s="67" t="str">
        <f t="shared" si="5"/>
        <v>No</v>
      </c>
      <c r="AM25" s="67" t="str">
        <f t="shared" si="21"/>
        <v>Yes</v>
      </c>
      <c r="AN25" s="71" t="str">
        <f t="shared" si="22"/>
        <v>Fail</v>
      </c>
      <c r="AO25" s="77"/>
      <c r="AP25" s="65">
        <f>IF(ISNUMBER(SEARCH("RetlMed",C25)),Lookup!D$2,IF(ISNUMBER(SEARCH("OffSml",C25)),Lookup!A$2,IF(ISNUMBER(SEARCH("OffMed",C25)),Lookup!B$2,IF(ISNUMBER(SEARCH("OffLrg",C25)),Lookup!C$2,IF(ISNUMBER(SEARCH("RetlStrp",C25)),Lookup!E$2)))))</f>
        <v>24563.1</v>
      </c>
      <c r="AQ25" s="78"/>
    </row>
    <row r="26" spans="1:44" s="43" customFormat="1" ht="26.25" customHeight="1" x14ac:dyDescent="0.3">
      <c r="A26" s="45"/>
      <c r="B26" s="57" t="str">
        <f t="shared" si="1"/>
        <v>CBECC 2025.2.0</v>
      </c>
      <c r="C26" s="16" t="s">
        <v>101</v>
      </c>
      <c r="D26" s="58">
        <f>INDEX(Output!$C$5:$BW$185,MATCH($C26,Output!$C$5:$C$185,0),63)</f>
        <v>59.470700000000001</v>
      </c>
      <c r="E26" s="59">
        <v>59.28</v>
      </c>
      <c r="F26" s="58">
        <f>(INDEX(Output!$C$5:$BW$185,MATCH($C26,Output!$C$5:$C$185,0),21))/$AP26</f>
        <v>11.708579128855886</v>
      </c>
      <c r="G26" s="59">
        <v>11.67</v>
      </c>
      <c r="H26" s="58">
        <f>(INDEX(Output!$C$5:$BW$185,MATCH($C26,Output!$C$5:$C$185,0),36))/$AP26</f>
        <v>5.0386962557657629E-2</v>
      </c>
      <c r="I26" s="59">
        <v>0.05</v>
      </c>
      <c r="J26" s="58">
        <f t="shared" si="0"/>
        <v>44.988900239113136</v>
      </c>
      <c r="K26" s="59">
        <v>44.86</v>
      </c>
      <c r="L26" s="58">
        <f>(((INDEX(Output!$C$5:$BW$185,MATCH($C26,Output!$C$5:$C$185,0),14))*3.4121416)+((INDEX(Output!$C$5:$BW$185,MATCH($C26,Output!$C$5:$C$185,0),29))*99.976))/$AP26</f>
        <v>0.61980553268927785</v>
      </c>
      <c r="M26" s="59">
        <v>0.47</v>
      </c>
      <c r="N26" s="58">
        <f>(((INDEX(Output!$C$5:$BW$185,MATCH($C26,Output!$C$5:$C$185,0),15))*3.4121416)+((INDEX(Output!$C$5:$BW$185,MATCH($C26,Output!$C$5:$C$185,0),30))*99.976))/$AP26</f>
        <v>15.092514723923284</v>
      </c>
      <c r="O26" s="59">
        <v>15.16</v>
      </c>
      <c r="P26" s="58">
        <f>(((INDEX(Output!$C$5:$BW$185,MATCH($C26,Output!$C$5:$C$185,0),20))*3.4121416)+((INDEX(Output!$C$5:$BW$185,MATCH($C26,Output!$C$5:$C$185,0),35))*99.976))/$AP26</f>
        <v>10.132976055764949</v>
      </c>
      <c r="Q26" s="59">
        <v>10.14</v>
      </c>
      <c r="R26" s="58">
        <f>(((INDEX(Output!$C$5:$BW$185,MATCH($C26,Output!$C$5:$C$185,0),37))+(INDEX(Output!$C$5:$BW$185,MATCH($C26,Output!$C$5:$C$185,0),38)))*99.976)/$AP26</f>
        <v>0</v>
      </c>
      <c r="S26" s="59">
        <v>0</v>
      </c>
      <c r="T26" s="58">
        <f>(((INDEX(Output!$C$5:$BW$185,MATCH($C26,Output!$C$5:$C$185,0),22))+(INDEX(Output!$C$5:$BW$185,MATCH($C26,Output!$C$5:$C$185,0),23))+(INDEX(Output!$C$5:$BW$185,MATCH($C26,Output!$C$5:$C$185,0),24))+(INDEX(Output!$C$5:$BW$185,MATCH($C26,Output!$C$5:$C$185,0),25)))*3.4121416)/$AP26</f>
        <v>10.831365932175371</v>
      </c>
      <c r="U26" s="59">
        <v>10.79</v>
      </c>
      <c r="V26" s="58">
        <f>(((INDEX(Output!$C$5:$BW$185,MATCH($C26,Output!$C$5:$C$185,0),16))*3.4121416)+((INDEX(Output!$C$5:$BW$185,MATCH($C26,Output!$C$5:$C$185,0),31))*99.976))/$AP26</f>
        <v>14.725922490760532</v>
      </c>
      <c r="W26" s="59">
        <v>14.52</v>
      </c>
      <c r="X26" s="58">
        <f>(((INDEX(Output!$C$5:$BW$185,MATCH($C26,Output!$C$5:C$185,0),18))*3.4121416)+((INDEX(Output!$C$5:$BW$185,MATCH($C26,Output!$C$5:C$185,0),33))*99.976))/$AP26</f>
        <v>0</v>
      </c>
      <c r="Y26" s="59">
        <v>0</v>
      </c>
      <c r="Z26" s="58">
        <f>(((INDEX(Output!$C$5:$BW$185,MATCH($C26,Output!$C$5:C$185,0),17))*3.4121416)+((INDEX(Output!$C$5:$BW$185,MATCH($C26,Output!$C$5:C$185,0),32))*99.976))/$AP26</f>
        <v>0</v>
      </c>
      <c r="AA26" s="59">
        <v>0</v>
      </c>
      <c r="AB26" s="58">
        <f>(((INDEX(Output!$C$5:$BW$185,MATCH($C26,Output!$C$5:C$185,0),19))*3.4121416)+((INDEX(Output!$C$5:$BW$185,MATCH($C26,Output!$C$5:C$185,0),34))*99.976))/$AP26</f>
        <v>4.4176814359751013</v>
      </c>
      <c r="AC26" s="59">
        <v>4.57</v>
      </c>
      <c r="AD26" s="60">
        <f>INDEX(Output!$C$5:$CC$185,MATCH($C26,Output!$C$5:$C$185,0),76)+INDEX(Output!$C$5:$CC$185,MATCH($C26,Output!$C$5:$C$185,0),79)</f>
        <v>0</v>
      </c>
      <c r="AE26" s="61">
        <v>0</v>
      </c>
      <c r="AF26" s="60">
        <f>INDEX(Output!$C$5:$CD$185,MATCH($C26,Output!$C$5:$C$185,0),74)+INDEX(Output!$C$5:$CD$185,MATCH($C26,Output!$C$5:$C$185,0),77)</f>
        <v>0</v>
      </c>
      <c r="AG26" s="61">
        <v>0</v>
      </c>
      <c r="AH26" s="62"/>
      <c r="AI26" s="58"/>
      <c r="AJ26" s="62"/>
      <c r="AK26" s="72"/>
      <c r="AL26" s="58"/>
      <c r="AM26" s="58"/>
      <c r="AN26" s="63"/>
      <c r="AO26" s="64"/>
      <c r="AP26" s="65">
        <f>IF(ISNUMBER(SEARCH("RetlMed",C26)),Lookup!D$2,IF(ISNUMBER(SEARCH("OffSml",C26)),Lookup!A$2,IF(ISNUMBER(SEARCH("OffMed",C26)),Lookup!B$2,IF(ISNUMBER(SEARCH("OffLrg",C26)),Lookup!C$2,IF(ISNUMBER(SEARCH("RetlStrp",C26)),Lookup!E$2)))))</f>
        <v>24563.1</v>
      </c>
      <c r="AR26" s="56"/>
    </row>
    <row r="27" spans="1:44" s="76" customFormat="1" ht="25.5" customHeight="1" x14ac:dyDescent="0.3">
      <c r="A27" s="45"/>
      <c r="B27" s="57" t="str">
        <f t="shared" si="1"/>
        <v>CBECC 2025.2.0</v>
      </c>
      <c r="C27" s="17" t="s">
        <v>106</v>
      </c>
      <c r="D27" s="67">
        <f>INDEX(Output!$C$5:$BW$185,MATCH($C27,Output!$C$5:$C$185,0),63)</f>
        <v>59.426400000000001</v>
      </c>
      <c r="E27" s="59">
        <v>59.11</v>
      </c>
      <c r="F27" s="67">
        <f>(INDEX(Output!$C$5:$BW$185,MATCH($C27,Output!$C$5:$C$185,0),21))/$AP27</f>
        <v>11.708579128855886</v>
      </c>
      <c r="G27" s="59">
        <v>11.67</v>
      </c>
      <c r="H27" s="67">
        <f>(INDEX(Output!$C$5:$BW$185,MATCH($C27,Output!$C$5:$C$185,0),36))/$AP27</f>
        <v>4.9568254821256277E-2</v>
      </c>
      <c r="I27" s="59">
        <v>0.05</v>
      </c>
      <c r="J27" s="67">
        <f t="shared" si="0"/>
        <v>44.90704911445868</v>
      </c>
      <c r="K27" s="59">
        <v>44.54</v>
      </c>
      <c r="L27" s="67">
        <f>(((INDEX(Output!$C$5:$BW$185,MATCH($C27,Output!$C$5:$C$185,0),14))*3.4121416)+((INDEX(Output!$C$5:$BW$185,MATCH($C27,Output!$C$5:$C$185,0),29))*99.976))/$AP27</f>
        <v>0.61980553268927785</v>
      </c>
      <c r="M27" s="59">
        <v>0.47</v>
      </c>
      <c r="N27" s="67">
        <f>(((INDEX(Output!$C$5:$BW$185,MATCH($C27,Output!$C$5:$C$185,0),15))*3.4121416)+((INDEX(Output!$C$5:$BW$185,MATCH($C27,Output!$C$5:$C$185,0),30))*99.976))/$AP27</f>
        <v>15.092514723923284</v>
      </c>
      <c r="O27" s="59">
        <v>15.16</v>
      </c>
      <c r="P27" s="67">
        <f>(((INDEX(Output!$C$5:$BW$185,MATCH($C27,Output!$C$5:$C$185,0),20))*3.4121416)+((INDEX(Output!$C$5:$BW$185,MATCH($C27,Output!$C$5:$C$185,0),35))*99.976))/$AP27</f>
        <v>10.132976055764949</v>
      </c>
      <c r="Q27" s="59">
        <v>10.14</v>
      </c>
      <c r="R27" s="67">
        <f>(((INDEX(Output!$C$5:$BW$185,MATCH($C27,Output!$C$5:$C$185,0),37))+(INDEX(Output!$C$5:$BW$185,MATCH($C27,Output!$C$5:$C$185,0),38)))*99.976)/$AP27</f>
        <v>0</v>
      </c>
      <c r="S27" s="59">
        <v>0</v>
      </c>
      <c r="T27" s="67">
        <f>(((INDEX(Output!$C$5:$BW$185,MATCH($C27,Output!$C$5:$C$185,0),22))+(INDEX(Output!$C$5:$BW$185,MATCH($C27,Output!$C$5:$C$185,0),23))+(INDEX(Output!$C$5:$BW$185,MATCH($C27,Output!$C$5:$C$185,0),24))+(INDEX(Output!$C$5:$BW$185,MATCH($C27,Output!$C$5:$C$185,0),25)))*3.4121416)/$AP27</f>
        <v>10.831365932175371</v>
      </c>
      <c r="U27" s="59">
        <v>10.79</v>
      </c>
      <c r="V27" s="67">
        <f>(((INDEX(Output!$C$5:$BW$185,MATCH($C27,Output!$C$5:$C$185,0),16))*3.4121416)+((INDEX(Output!$C$5:$BW$185,MATCH($C27,Output!$C$5:$C$185,0),31))*99.976))/$AP27</f>
        <v>14.725922490760532</v>
      </c>
      <c r="W27" s="59">
        <v>14.52</v>
      </c>
      <c r="X27" s="67">
        <f>(((INDEX(Output!$C$5:$BW$185,MATCH($C27,Output!$C$5:C$185,0),18))*3.4121416)+((INDEX(Output!$C$5:$BW$185,MATCH($C27,Output!$C$5:C$185,0),33))*99.976))/$AP27</f>
        <v>0</v>
      </c>
      <c r="Y27" s="59">
        <v>0</v>
      </c>
      <c r="Z27" s="67">
        <f>(((INDEX(Output!$C$5:$BW$185,MATCH($C27,Output!$C$5:C$185,0),17))*3.4121416)+((INDEX(Output!$C$5:$BW$185,MATCH($C27,Output!$C$5:C$185,0),32))*99.976))/$AP27</f>
        <v>0</v>
      </c>
      <c r="AA27" s="59">
        <v>0</v>
      </c>
      <c r="AB27" s="67">
        <f>(((INDEX(Output!$C$5:$BW$185,MATCH($C27,Output!$C$5:C$185,0),19))*3.4121416)+((INDEX(Output!$C$5:$BW$185,MATCH($C27,Output!$C$5:C$185,0),34))*99.976))/$AP27</f>
        <v>4.3358303113206391</v>
      </c>
      <c r="AC27" s="59">
        <v>4.25</v>
      </c>
      <c r="AD27" s="68">
        <f>INDEX(Output!$C$5:$CC$185,MATCH($C27,Output!$C$5:$C$185,0),76)+INDEX(Output!$C$5:$CC$185,MATCH($C27,Output!$C$5:$C$185,0),79)</f>
        <v>0</v>
      </c>
      <c r="AE27" s="61">
        <v>0</v>
      </c>
      <c r="AF27" s="68">
        <f>INDEX(Output!$C$5:$CD$185,MATCH($C27,Output!$C$5:$C$185,0),74)+INDEX(Output!$C$5:$CD$185,MATCH($C27,Output!$C$5:$C$185,0),77)</f>
        <v>0</v>
      </c>
      <c r="AG27" s="61">
        <v>0</v>
      </c>
      <c r="AH27" s="69">
        <f>IF($D$26=0,"",(D27-D$26)/D$26)</f>
        <v>-7.4490463371037813E-4</v>
      </c>
      <c r="AI27" s="70">
        <f>IF($E$26=0,"",(E27-E$26)/E$26)</f>
        <v>-2.8677462887989492E-3</v>
      </c>
      <c r="AJ27" s="69">
        <f>IF($J$26=0,"",(J27-J$26)/J$26)</f>
        <v>-1.8193626476624785E-3</v>
      </c>
      <c r="AK27" s="70">
        <f>IF($K$26=0,"",(K27-K$26)/K$26)</f>
        <v>-7.1333036112349599E-3</v>
      </c>
      <c r="AL27" s="67" t="str">
        <f t="shared" si="5"/>
        <v>No</v>
      </c>
      <c r="AM27" s="67" t="str">
        <f t="shared" ref="AM27" si="23">IF(AND(AH27&lt;0,AI27&lt;0), "No", "Yes")</f>
        <v>No</v>
      </c>
      <c r="AN27" s="71" t="str">
        <f>IF((AL27=AM27),(IF(AND(AI27&gt;(-0.5%*D$26),AI27&lt;(0.5%*D$26),AE27&lt;=AD27,AG27&lt;=AF27,(COUNTBLANK(D27:AK27)=0)),"Pass","Fail")),IF(COUNTA(D27:AK27)=0,"","Fail"))</f>
        <v>Pass</v>
      </c>
      <c r="AO27" s="74"/>
      <c r="AP27" s="65">
        <f>IF(ISNUMBER(SEARCH("RetlMed",C27)),Lookup!D$2,IF(ISNUMBER(SEARCH("OffSml",C27)),Lookup!A$2,IF(ISNUMBER(SEARCH("OffMed",C27)),Lookup!B$2,IF(ISNUMBER(SEARCH("OffLrg",C27)),Lookup!C$2,IF(ISNUMBER(SEARCH("RetlStrp",C27)),Lookup!E$2)))))</f>
        <v>24563.1</v>
      </c>
      <c r="AQ27" s="75"/>
      <c r="AR27" s="79"/>
    </row>
    <row r="28" spans="1:44" s="79" customFormat="1" ht="25.5" customHeight="1" x14ac:dyDescent="0.3">
      <c r="A28" s="45"/>
      <c r="B28" s="57" t="str">
        <f t="shared" si="1"/>
        <v>CBECC 2025.2.0</v>
      </c>
      <c r="C28" s="17" t="s">
        <v>107</v>
      </c>
      <c r="D28" s="67">
        <f>INDEX(Output!$C$5:$BW$185,MATCH($C28,Output!$C$5:$C$185,0),63)</f>
        <v>59.061999999999998</v>
      </c>
      <c r="E28" s="59">
        <v>58.8</v>
      </c>
      <c r="F28" s="67">
        <f>(INDEX(Output!$C$5:$BW$185,MATCH($C28,Output!$C$5:$C$185,0),21))/$AP28</f>
        <v>11.708579128855886</v>
      </c>
      <c r="G28" s="59">
        <v>11.67</v>
      </c>
      <c r="H28" s="67">
        <f>(INDEX(Output!$C$5:$BW$185,MATCH($C28,Output!$C$5:$C$185,0),36))/$AP28</f>
        <v>4.2775545431969098E-2</v>
      </c>
      <c r="I28" s="59">
        <v>0.04</v>
      </c>
      <c r="J28" s="67">
        <f t="shared" si="0"/>
        <v>44.227953411066188</v>
      </c>
      <c r="K28" s="59">
        <v>43.97</v>
      </c>
      <c r="L28" s="67">
        <f>(((INDEX(Output!$C$5:$BW$185,MATCH($C28,Output!$C$5:$C$185,0),14))*3.4121416)+((INDEX(Output!$C$5:$BW$185,MATCH($C28,Output!$C$5:$C$185,0),29))*99.976))/$AP28</f>
        <v>0.61980553268927785</v>
      </c>
      <c r="M28" s="59">
        <v>0.47</v>
      </c>
      <c r="N28" s="67">
        <f>(((INDEX(Output!$C$5:$BW$185,MATCH($C28,Output!$C$5:$C$185,0),15))*3.4121416)+((INDEX(Output!$C$5:$BW$185,MATCH($C28,Output!$C$5:$C$185,0),30))*99.976))/$AP28</f>
        <v>15.092514723923284</v>
      </c>
      <c r="O28" s="59">
        <v>15.16</v>
      </c>
      <c r="P28" s="67">
        <f>(((INDEX(Output!$C$5:$BW$185,MATCH($C28,Output!$C$5:$C$185,0),20))*3.4121416)+((INDEX(Output!$C$5:$BW$185,MATCH($C28,Output!$C$5:$C$185,0),35))*99.976))/$AP28</f>
        <v>10.132976055764949</v>
      </c>
      <c r="Q28" s="59">
        <v>10.14</v>
      </c>
      <c r="R28" s="67">
        <f>(((INDEX(Output!$C$5:$BW$185,MATCH($C28,Output!$C$5:$C$185,0),37))+(INDEX(Output!$C$5:$BW$185,MATCH($C28,Output!$C$5:$C$185,0),38)))*99.976)/$AP28</f>
        <v>0</v>
      </c>
      <c r="S28" s="59">
        <v>0</v>
      </c>
      <c r="T28" s="67">
        <f>(((INDEX(Output!$C$5:$BW$185,MATCH($C28,Output!$C$5:$C$185,0),22))+(INDEX(Output!$C$5:$BW$185,MATCH($C28,Output!$C$5:$C$185,0),23))+(INDEX(Output!$C$5:$BW$185,MATCH($C28,Output!$C$5:$C$185,0),24))+(INDEX(Output!$C$5:$BW$185,MATCH($C28,Output!$C$5:$C$185,0),25)))*3.4121416)/$AP28</f>
        <v>10.831365932175371</v>
      </c>
      <c r="U28" s="59">
        <v>10.79</v>
      </c>
      <c r="V28" s="67">
        <f>(((INDEX(Output!$C$5:$BW$185,MATCH($C28,Output!$C$5:$C$185,0),16))*3.4121416)+((INDEX(Output!$C$5:$BW$185,MATCH($C28,Output!$C$5:$C$185,0),31))*99.976))/$AP28</f>
        <v>14.725922490760532</v>
      </c>
      <c r="W28" s="59">
        <v>14.52</v>
      </c>
      <c r="X28" s="67">
        <f>(((INDEX(Output!$C$5:$BW$185,MATCH($C28,Output!$C$5:C$185,0),18))*3.4121416)+((INDEX(Output!$C$5:$BW$185,MATCH($C28,Output!$C$5:C$185,0),33))*99.976))/$AP28</f>
        <v>0</v>
      </c>
      <c r="Y28" s="59">
        <v>0</v>
      </c>
      <c r="Z28" s="67">
        <f>(((INDEX(Output!$C$5:$BW$185,MATCH($C28,Output!$C$5:C$185,0),17))*3.4121416)+((INDEX(Output!$C$5:$BW$185,MATCH($C28,Output!$C$5:C$185,0),32))*99.976))/$AP28</f>
        <v>0</v>
      </c>
      <c r="AA28" s="59">
        <v>0</v>
      </c>
      <c r="AB28" s="67">
        <f>(((INDEX(Output!$C$5:$BW$185,MATCH($C28,Output!$C$5:C$185,0),19))*3.4121416)+((INDEX(Output!$C$5:$BW$185,MATCH($C28,Output!$C$5:C$185,0),34))*99.976))/$AP28</f>
        <v>3.6567346079281529</v>
      </c>
      <c r="AC28" s="59">
        <v>3.68</v>
      </c>
      <c r="AD28" s="68">
        <f>INDEX(Output!$C$5:$CC$185,MATCH($C28,Output!$C$5:$C$185,0),76)+INDEX(Output!$C$5:$CC$185,MATCH($C28,Output!$C$5:$C$185,0),79)</f>
        <v>0</v>
      </c>
      <c r="AE28" s="61">
        <v>0</v>
      </c>
      <c r="AF28" s="68">
        <f>INDEX(Output!$C$5:$CD$185,MATCH($C28,Output!$C$5:$C$185,0),74)+INDEX(Output!$C$5:$CD$185,MATCH($C28,Output!$C$5:$C$185,0),77)</f>
        <v>0</v>
      </c>
      <c r="AG28" s="61">
        <v>0</v>
      </c>
      <c r="AH28" s="69">
        <f t="shared" ref="AH28:AH29" si="24">IF($D$26=0,"",(D28-D$26)/D$26)</f>
        <v>-6.8722917335764192E-3</v>
      </c>
      <c r="AI28" s="70">
        <f t="shared" ref="AI28:AI29" si="25">IF($E$26=0,"",(E28-E$26)/E$26)</f>
        <v>-8.0971659919029017E-3</v>
      </c>
      <c r="AJ28" s="69">
        <f t="shared" ref="AJ28:AJ30" si="26">IF($J$26=0,"",(J28-J$26)/J$26)</f>
        <v>-1.691410156733246E-2</v>
      </c>
      <c r="AK28" s="70">
        <f t="shared" ref="AK28:AK30" si="27">IF($K$26=0,"",(K28-K$26)/K$26)</f>
        <v>-1.9839500668747227E-2</v>
      </c>
      <c r="AL28" s="67" t="str">
        <f t="shared" si="5"/>
        <v>No</v>
      </c>
      <c r="AM28" s="67" t="str">
        <f t="shared" ref="AM28:AM29" si="28">IF(AND(AH28&lt;0,AI28&lt;0), "No", "Yes")</f>
        <v>No</v>
      </c>
      <c r="AN28" s="71" t="str">
        <f>IF((AL28=AM28),(IF(AND(AI28&gt;(-0.5%*D$26),AI28&lt;(0.5%*D$26),AE28&lt;=AD28,AG28&lt;=AF28,(COUNTBLANK(D28:AK28)=0)),"Pass","Fail")),IF(COUNTA(D28:AK28)=0,"","Fail"))</f>
        <v>Pass</v>
      </c>
      <c r="AO28" s="77"/>
      <c r="AP28" s="65">
        <f>IF(ISNUMBER(SEARCH("RetlMed",C28)),Lookup!D$2,IF(ISNUMBER(SEARCH("OffSml",C28)),Lookup!A$2,IF(ISNUMBER(SEARCH("OffMed",C28)),Lookup!B$2,IF(ISNUMBER(SEARCH("OffLrg",C28)),Lookup!C$2,IF(ISNUMBER(SEARCH("RetlStrp",C28)),Lookup!E$2)))))</f>
        <v>24563.1</v>
      </c>
      <c r="AQ28" s="78"/>
    </row>
    <row r="29" spans="1:44" s="79" customFormat="1" ht="25.5" customHeight="1" x14ac:dyDescent="0.3">
      <c r="A29" s="45"/>
      <c r="B29" s="57" t="str">
        <f t="shared" si="1"/>
        <v>CBECC 2025.2.0</v>
      </c>
      <c r="C29" s="17" t="s">
        <v>108</v>
      </c>
      <c r="D29" s="67">
        <f>INDEX(Output!$C$5:$BW$185,MATCH($C29,Output!$C$5:$C$185,0),63)</f>
        <v>61.933199999999999</v>
      </c>
      <c r="E29" s="59">
        <v>61.84</v>
      </c>
      <c r="F29" s="67">
        <f>(INDEX(Output!$C$5:$BW$185,MATCH($C29,Output!$C$5:$C$185,0),21))/$AP29</f>
        <v>12.659599154829806</v>
      </c>
      <c r="G29" s="59">
        <v>11.67</v>
      </c>
      <c r="H29" s="67">
        <f>(INDEX(Output!$C$5:$BW$185,MATCH($C29,Output!$C$5:$C$185,0),36))/$AP29</f>
        <v>6.1995432172649223E-3</v>
      </c>
      <c r="I29" s="59">
        <v>0.04</v>
      </c>
      <c r="J29" s="67">
        <f t="shared" si="0"/>
        <v>43.816206013534121</v>
      </c>
      <c r="K29" s="59">
        <v>43.65</v>
      </c>
      <c r="L29" s="67">
        <f>(((INDEX(Output!$C$5:$BW$185,MATCH($C29,Output!$C$5:$C$185,0),14))*3.4121416)+((INDEX(Output!$C$5:$BW$185,MATCH($C29,Output!$C$5:$C$185,0),29))*99.976))/$AP29</f>
        <v>0.61980553268927785</v>
      </c>
      <c r="M29" s="59">
        <v>0.47</v>
      </c>
      <c r="N29" s="67">
        <f>(((INDEX(Output!$C$5:$BW$185,MATCH($C29,Output!$C$5:$C$185,0),15))*3.4121416)+((INDEX(Output!$C$5:$BW$185,MATCH($C29,Output!$C$5:$C$185,0),30))*99.976))/$AP29</f>
        <v>15.092514723923284</v>
      </c>
      <c r="O29" s="59">
        <v>15.16</v>
      </c>
      <c r="P29" s="67">
        <f>(((INDEX(Output!$C$5:$BW$185,MATCH($C29,Output!$C$5:$C$185,0),20))*3.4121416)+((INDEX(Output!$C$5:$BW$185,MATCH($C29,Output!$C$5:$C$185,0),35))*99.976))/$AP29</f>
        <v>10.132976055764949</v>
      </c>
      <c r="Q29" s="59">
        <v>10.14</v>
      </c>
      <c r="R29" s="67">
        <f>(((INDEX(Output!$C$5:$BW$185,MATCH($C29,Output!$C$5:$C$185,0),37))+(INDEX(Output!$C$5:$BW$185,MATCH($C29,Output!$C$5:$C$185,0),38)))*99.976)/$AP29</f>
        <v>0</v>
      </c>
      <c r="S29" s="59">
        <v>0</v>
      </c>
      <c r="T29" s="67">
        <f>(((INDEX(Output!$C$5:$BW$185,MATCH($C29,Output!$C$5:$C$185,0),22))+(INDEX(Output!$C$5:$BW$185,MATCH($C29,Output!$C$5:$C$185,0),23))+(INDEX(Output!$C$5:$BW$185,MATCH($C29,Output!$C$5:$C$185,0),24))+(INDEX(Output!$C$5:$BW$185,MATCH($C29,Output!$C$5:$C$185,0),25)))*3.4121416)/$AP29</f>
        <v>10.831365932175371</v>
      </c>
      <c r="U29" s="59">
        <v>10.79</v>
      </c>
      <c r="V29" s="67">
        <f>(((INDEX(Output!$C$5:$BW$185,MATCH($C29,Output!$C$5:$C$185,0),16))*3.4121416)+((INDEX(Output!$C$5:$BW$185,MATCH($C29,Output!$C$5:$C$185,0),31))*99.976))/$AP29</f>
        <v>14.725922490760532</v>
      </c>
      <c r="W29" s="59">
        <v>14.52</v>
      </c>
      <c r="X29" s="67">
        <f>(((INDEX(Output!$C$5:$BW$185,MATCH($C29,Output!$C$5:C$185,0),18))*3.4121416)+((INDEX(Output!$C$5:$BW$185,MATCH($C29,Output!$C$5:C$185,0),33))*99.976))/$AP29</f>
        <v>0</v>
      </c>
      <c r="Y29" s="59">
        <v>0</v>
      </c>
      <c r="Z29" s="67">
        <f>(((INDEX(Output!$C$5:$BW$185,MATCH($C29,Output!$C$5:C$185,0),17))*3.4121416)+((INDEX(Output!$C$5:$BW$185,MATCH($C29,Output!$C$5:C$185,0),32))*99.976))/$AP29</f>
        <v>0</v>
      </c>
      <c r="AA29" s="59">
        <v>0</v>
      </c>
      <c r="AB29" s="67">
        <f>(((INDEX(Output!$C$5:$BW$185,MATCH($C29,Output!$C$5:C$185,0),19))*3.4121416)+((INDEX(Output!$C$5:$BW$185,MATCH($C29,Output!$C$5:C$185,0),34))*99.976))/$AP29</f>
        <v>3.244987210396082</v>
      </c>
      <c r="AC29" s="59">
        <v>3.37</v>
      </c>
      <c r="AD29" s="68">
        <f>INDEX(Output!$C$5:$CC$185,MATCH($C29,Output!$C$5:$C$185,0),76)+INDEX(Output!$C$5:$CC$185,MATCH($C29,Output!$C$5:$C$185,0),79)</f>
        <v>0</v>
      </c>
      <c r="AE29" s="61">
        <v>0</v>
      </c>
      <c r="AF29" s="68">
        <f>INDEX(Output!$C$5:$CD$185,MATCH($C29,Output!$C$5:$C$185,0),74)+INDEX(Output!$C$5:$CD$185,MATCH($C29,Output!$C$5:$C$185,0),77)</f>
        <v>0</v>
      </c>
      <c r="AG29" s="61">
        <v>0</v>
      </c>
      <c r="AH29" s="69">
        <f t="shared" si="24"/>
        <v>4.140694493254659E-2</v>
      </c>
      <c r="AI29" s="70">
        <f t="shared" si="25"/>
        <v>4.3184885290148488E-2</v>
      </c>
      <c r="AJ29" s="69">
        <f t="shared" si="26"/>
        <v>-2.6066301228663512E-2</v>
      </c>
      <c r="AK29" s="70">
        <f t="shared" si="27"/>
        <v>-2.6972804279982186E-2</v>
      </c>
      <c r="AL29" s="67" t="str">
        <f t="shared" si="5"/>
        <v>Yes</v>
      </c>
      <c r="AM29" s="67" t="str">
        <f t="shared" si="28"/>
        <v>Yes</v>
      </c>
      <c r="AN29" s="71" t="str">
        <f>IF((AL29=AM29),(IF(AND(AI29&gt;(-0.5%*D$26),AI29&lt;(0.5%*D$26),AE29&lt;=AD29,AG29&lt;=AF29,(COUNTBLANK(D29:AK29)=0)),"Pass","Fail")),IF(COUNTA(D29:AK29)=0,"","Fail"))</f>
        <v>Pass</v>
      </c>
      <c r="AO29" s="77"/>
      <c r="AP29" s="65">
        <f>IF(ISNUMBER(SEARCH("RetlMed",C29)),Lookup!D$2,IF(ISNUMBER(SEARCH("OffSml",C29)),Lookup!A$2,IF(ISNUMBER(SEARCH("OffMed",C29)),Lookup!B$2,IF(ISNUMBER(SEARCH("OffLrg",C29)),Lookup!C$2,IF(ISNUMBER(SEARCH("RetlStrp",C29)),Lookup!E$2)))))</f>
        <v>24563.1</v>
      </c>
      <c r="AQ29" s="78"/>
    </row>
    <row r="30" spans="1:44" s="79" customFormat="1" ht="25.5" customHeight="1" x14ac:dyDescent="0.3">
      <c r="A30" s="45"/>
      <c r="B30" s="57" t="str">
        <f t="shared" si="1"/>
        <v>CBECC 2025.2.0</v>
      </c>
      <c r="C30" s="17" t="s">
        <v>109</v>
      </c>
      <c r="D30" s="67">
        <f>INDEX(Output!$C$5:$BW$185,MATCH($C30,Output!$C$5:$C$185,0),63)</f>
        <v>62.172899999999998</v>
      </c>
      <c r="E30" s="59">
        <v>62.04</v>
      </c>
      <c r="F30" s="67">
        <f>(INDEX(Output!$C$5:$BW$185,MATCH($C30,Output!$C$5:$C$185,0),21))/$AP30</f>
        <v>12.707353713497076</v>
      </c>
      <c r="G30" s="59">
        <v>11.67</v>
      </c>
      <c r="H30" s="67">
        <f>(INDEX(Output!$C$5:$BW$185,MATCH($C30,Output!$C$5:$C$185,0),36))/$AP30</f>
        <v>6.1995432172649223E-3</v>
      </c>
      <c r="I30" s="59">
        <v>0.04</v>
      </c>
      <c r="J30" s="67">
        <f t="shared" si="0"/>
        <v>43.979109655758435</v>
      </c>
      <c r="K30" s="59">
        <v>43.79</v>
      </c>
      <c r="L30" s="67">
        <f>(((INDEX(Output!$C$5:$BW$185,MATCH($C30,Output!$C$5:$C$185,0),14))*3.4121416)+((INDEX(Output!$C$5:$BW$185,MATCH($C30,Output!$C$5:$C$185,0),29))*99.976))/$AP30</f>
        <v>0.61980553268927785</v>
      </c>
      <c r="M30" s="59">
        <v>0.47</v>
      </c>
      <c r="N30" s="67">
        <f>(((INDEX(Output!$C$5:$BW$185,MATCH($C30,Output!$C$5:$C$185,0),15))*3.4121416)+((INDEX(Output!$C$5:$BW$185,MATCH($C30,Output!$C$5:$C$185,0),30))*99.976))/$AP30</f>
        <v>15.092514723923284</v>
      </c>
      <c r="O30" s="59">
        <v>15.16</v>
      </c>
      <c r="P30" s="67">
        <f>(((INDEX(Output!$C$5:$BW$185,MATCH($C30,Output!$C$5:$C$185,0),20))*3.4121416)+((INDEX(Output!$C$5:$BW$185,MATCH($C30,Output!$C$5:$C$185,0),35))*99.976))/$AP30</f>
        <v>10.132976055764949</v>
      </c>
      <c r="Q30" s="59">
        <v>10.14</v>
      </c>
      <c r="R30" s="67">
        <f>(((INDEX(Output!$C$5:$BW$185,MATCH($C30,Output!$C$5:$C$185,0),37))+(INDEX(Output!$C$5:$BW$185,MATCH($C30,Output!$C$5:$C$185,0),38)))*99.976)/$AP30</f>
        <v>0</v>
      </c>
      <c r="S30" s="59">
        <v>0</v>
      </c>
      <c r="T30" s="67">
        <f>(((INDEX(Output!$C$5:$BW$185,MATCH($C30,Output!$C$5:$C$185,0),22))+(INDEX(Output!$C$5:$BW$185,MATCH($C30,Output!$C$5:$C$185,0),23))+(INDEX(Output!$C$5:$BW$185,MATCH($C30,Output!$C$5:$C$185,0),24))+(INDEX(Output!$C$5:$BW$185,MATCH($C30,Output!$C$5:$C$185,0),25)))*3.4121416)/$AP30</f>
        <v>10.831365932175371</v>
      </c>
      <c r="U30" s="59">
        <v>10.79</v>
      </c>
      <c r="V30" s="67">
        <f>(((INDEX(Output!$C$5:$BW$185,MATCH($C30,Output!$C$5:$C$185,0),16))*3.4121416)+((INDEX(Output!$C$5:$BW$185,MATCH($C30,Output!$C$5:$C$185,0),31))*99.976))/$AP30</f>
        <v>14.725922490760532</v>
      </c>
      <c r="W30" s="59">
        <v>14.52</v>
      </c>
      <c r="X30" s="67">
        <f>(((INDEX(Output!$C$5:$BW$185,MATCH($C30,Output!$C$5:C$185,0),18))*3.4121416)+((INDEX(Output!$C$5:$BW$185,MATCH($C30,Output!$C$5:C$185,0),33))*99.976))/$AP30</f>
        <v>0</v>
      </c>
      <c r="Y30" s="59">
        <v>0</v>
      </c>
      <c r="Z30" s="67">
        <f>(((INDEX(Output!$C$5:$BW$185,MATCH($C30,Output!$C$5:C$185,0),17))*3.4121416)+((INDEX(Output!$C$5:$BW$185,MATCH($C30,Output!$C$5:C$185,0),32))*99.976))/$AP30</f>
        <v>0</v>
      </c>
      <c r="AA30" s="59">
        <v>0</v>
      </c>
      <c r="AB30" s="67">
        <f>(((INDEX(Output!$C$5:$BW$185,MATCH($C30,Output!$C$5:C$185,0),19))*3.4121416)+((INDEX(Output!$C$5:$BW$185,MATCH($C30,Output!$C$5:C$185,0),34))*99.976))/$AP30</f>
        <v>3.4078908526203944</v>
      </c>
      <c r="AC30" s="59">
        <v>3.51</v>
      </c>
      <c r="AD30" s="68">
        <f>INDEX(Output!$C$5:$CC$185,MATCH($C30,Output!$C$5:$C$185,0),76)+INDEX(Output!$C$5:$CC$185,MATCH($C30,Output!$C$5:$C$185,0),79)</f>
        <v>0</v>
      </c>
      <c r="AE30" s="61">
        <v>0</v>
      </c>
      <c r="AF30" s="68">
        <f>INDEX(Output!$C$5:$CD$185,MATCH($C30,Output!$C$5:$C$185,0),74)+INDEX(Output!$C$5:$CD$185,MATCH($C30,Output!$C$5:$C$185,0),77)</f>
        <v>0</v>
      </c>
      <c r="AG30" s="61">
        <v>0</v>
      </c>
      <c r="AH30" s="69">
        <f t="shared" ref="AH30" si="29">IF($D$26=0,"",(D30-D$26)/D$26)</f>
        <v>4.5437501156031415E-2</v>
      </c>
      <c r="AI30" s="70">
        <f t="shared" ref="AI30" si="30">IF($E$26=0,"",(E30-E$26)/E$26)</f>
        <v>4.6558704453441263E-2</v>
      </c>
      <c r="AJ30" s="69">
        <f t="shared" si="26"/>
        <v>-2.244532713597638E-2</v>
      </c>
      <c r="AK30" s="70">
        <f t="shared" si="27"/>
        <v>-2.3851983950066883E-2</v>
      </c>
      <c r="AL30" s="67" t="str">
        <f t="shared" si="5"/>
        <v>Yes</v>
      </c>
      <c r="AM30" s="67" t="str">
        <f t="shared" ref="AM30" si="31">IF(AND(AH30&lt;0,AI30&lt;0), "No", "Yes")</f>
        <v>Yes</v>
      </c>
      <c r="AN30" s="71" t="str">
        <f>IF((AL30=AM30),(IF(AND(AI30&gt;(-0.5%*D$26),AI30&lt;(0.5%*D$26),AE30&lt;=AD30,AG30&lt;=AF30,(COUNTBLANK(D30:AK30)=0)),"Pass","Fail")),IF(COUNTA(D30:AK30)=0,"","Fail"))</f>
        <v>Pass</v>
      </c>
      <c r="AO30" s="77"/>
      <c r="AP30" s="65">
        <f>IF(ISNUMBER(SEARCH("RetlMed",C30)),Lookup!D$2,IF(ISNUMBER(SEARCH("OffSml",C30)),Lookup!A$2,IF(ISNUMBER(SEARCH("OffMed",C30)),Lookup!B$2,IF(ISNUMBER(SEARCH("OffLrg",C30)),Lookup!C$2,IF(ISNUMBER(SEARCH("RetlStrp",C30)),Lookup!E$2)))))</f>
        <v>24563.1</v>
      </c>
      <c r="AQ30" s="78"/>
    </row>
    <row r="31" spans="1:44" s="43" customFormat="1" ht="26.25" customHeight="1" x14ac:dyDescent="0.3">
      <c r="A31" s="45" t="s">
        <v>75</v>
      </c>
      <c r="B31" s="57" t="str">
        <f>B29</f>
        <v>CBECC 2025.2.0</v>
      </c>
      <c r="C31" s="16" t="s">
        <v>101</v>
      </c>
      <c r="D31" s="58">
        <f>INDEX(Output!$C$5:$BW$185,MATCH($C31,Output!$C$5:$C$185,0),63)</f>
        <v>59.470700000000001</v>
      </c>
      <c r="E31" s="59">
        <v>59.28</v>
      </c>
      <c r="F31" s="58">
        <f>(INDEX(Output!$C$5:$BW$185,MATCH($C31,Output!$C$5:$C$185,0),21))/$AP31</f>
        <v>11.708579128855886</v>
      </c>
      <c r="G31" s="59">
        <v>11.67</v>
      </c>
      <c r="H31" s="58">
        <f>(INDEX(Output!$C$5:$BW$185,MATCH($C31,Output!$C$5:$C$185,0),36))/$AP31</f>
        <v>5.0386962557657629E-2</v>
      </c>
      <c r="I31" s="59">
        <v>0.05</v>
      </c>
      <c r="J31" s="58">
        <f t="shared" si="0"/>
        <v>44.988900239113136</v>
      </c>
      <c r="K31" s="59">
        <v>44.86</v>
      </c>
      <c r="L31" s="58">
        <f>(((INDEX(Output!$C$5:$BW$185,MATCH($C31,Output!$C$5:$C$185,0),14))*3.4121416)+((INDEX(Output!$C$5:$BW$185,MATCH($C31,Output!$C$5:$C$185,0),29))*99.976))/$AP31</f>
        <v>0.61980553268927785</v>
      </c>
      <c r="M31" s="59">
        <v>0.47</v>
      </c>
      <c r="N31" s="58">
        <f>(((INDEX(Output!$C$5:$BW$185,MATCH($C31,Output!$C$5:$C$185,0),15))*3.4121416)+((INDEX(Output!$C$5:$BW$185,MATCH($C31,Output!$C$5:$C$185,0),30))*99.976))/$AP31</f>
        <v>15.092514723923284</v>
      </c>
      <c r="O31" s="59">
        <v>15.16</v>
      </c>
      <c r="P31" s="58">
        <f>(((INDEX(Output!$C$5:$BW$185,MATCH($C31,Output!$C$5:$C$185,0),20))*3.4121416)+((INDEX(Output!$C$5:$BW$185,MATCH($C31,Output!$C$5:$C$185,0),35))*99.976))/$AP31</f>
        <v>10.132976055764949</v>
      </c>
      <c r="Q31" s="59">
        <v>10.14</v>
      </c>
      <c r="R31" s="58">
        <f>(((INDEX(Output!$C$5:$BW$185,MATCH($C31,Output!$C$5:$C$185,0),37))+(INDEX(Output!$C$5:$BW$185,MATCH($C31,Output!$C$5:$C$185,0),38)))*99.976)/$AP31</f>
        <v>0</v>
      </c>
      <c r="S31" s="59">
        <v>0</v>
      </c>
      <c r="T31" s="58">
        <f>(((INDEX(Output!$C$5:$BW$185,MATCH($C31,Output!$C$5:$C$185,0),22))+(INDEX(Output!$C$5:$BW$185,MATCH($C31,Output!$C$5:$C$185,0),23))+(INDEX(Output!$C$5:$BW$185,MATCH($C31,Output!$C$5:$C$185,0),24))+(INDEX(Output!$C$5:$BW$185,MATCH($C31,Output!$C$5:$C$185,0),25)))*3.4121416)/$AP31</f>
        <v>10.831365932175371</v>
      </c>
      <c r="U31" s="59">
        <v>10.79</v>
      </c>
      <c r="V31" s="58">
        <f>(((INDEX(Output!$C$5:$BW$185,MATCH($C31,Output!$C$5:$C$185,0),16))*3.4121416)+((INDEX(Output!$C$5:$BW$185,MATCH($C31,Output!$C$5:$C$185,0),31))*99.976))/$AP31</f>
        <v>14.725922490760532</v>
      </c>
      <c r="W31" s="59">
        <v>14.52</v>
      </c>
      <c r="X31" s="58">
        <f>(((INDEX(Output!$C$5:$BW$185,MATCH($C31,Output!$C$5:C$185,0),18))*3.4121416)+((INDEX(Output!$C$5:$BW$185,MATCH($C31,Output!$C$5:C$185,0),33))*99.976))/$AP31</f>
        <v>0</v>
      </c>
      <c r="Y31" s="59">
        <v>0</v>
      </c>
      <c r="Z31" s="58">
        <f>(((INDEX(Output!$C$5:$BW$185,MATCH($C31,Output!$C$5:C$185,0),17))*3.4121416)+((INDEX(Output!$C$5:$BW$185,MATCH($C31,Output!$C$5:C$185,0),32))*99.976))/$AP31</f>
        <v>0</v>
      </c>
      <c r="AA31" s="59">
        <v>0</v>
      </c>
      <c r="AB31" s="58">
        <f>(((INDEX(Output!$C$5:$BW$185,MATCH($C31,Output!$C$5:C$185,0),19))*3.4121416)+((INDEX(Output!$C$5:$BW$185,MATCH($C31,Output!$C$5:C$185,0),34))*99.976))/$AP31</f>
        <v>4.4176814359751013</v>
      </c>
      <c r="AC31" s="59">
        <v>4.57</v>
      </c>
      <c r="AD31" s="60">
        <f>INDEX(Output!$C$5:$CC$185,MATCH($C31,Output!$C$5:$C$185,0),76)+INDEX(Output!$C$5:$CC$185,MATCH($C31,Output!$C$5:$C$185,0),79)</f>
        <v>0</v>
      </c>
      <c r="AE31" s="61">
        <v>0</v>
      </c>
      <c r="AF31" s="60">
        <f>INDEX(Output!$C$5:$CD$185,MATCH($C31,Output!$C$5:$C$185,0),74)+INDEX(Output!$C$5:$CD$185,MATCH($C31,Output!$C$5:$C$185,0),77)</f>
        <v>0</v>
      </c>
      <c r="AG31" s="61">
        <v>0</v>
      </c>
      <c r="AH31" s="62"/>
      <c r="AI31" s="58"/>
      <c r="AJ31" s="62"/>
      <c r="AK31" s="72"/>
      <c r="AL31" s="58"/>
      <c r="AM31" s="58"/>
      <c r="AN31" s="63"/>
      <c r="AO31" s="64"/>
      <c r="AP31" s="65">
        <f>IF(ISNUMBER(SEARCH("RetlMed",C31)),Lookup!D$2,IF(ISNUMBER(SEARCH("OffSml",C31)),Lookup!A$2,IF(ISNUMBER(SEARCH("OffMed",C31)),Lookup!B$2,IF(ISNUMBER(SEARCH("OffLrg",C31)),Lookup!C$2,IF(ISNUMBER(SEARCH("RetlStrp",C31)),Lookup!E$2)))))</f>
        <v>24563.1</v>
      </c>
      <c r="AR31" s="56"/>
    </row>
    <row r="32" spans="1:44" s="79" customFormat="1" ht="25.5" customHeight="1" x14ac:dyDescent="0.3">
      <c r="A32" s="45" t="s">
        <v>75</v>
      </c>
      <c r="B32" s="57" t="str">
        <f t="shared" si="1"/>
        <v>CBECC 2025.2.0</v>
      </c>
      <c r="C32" s="17" t="s">
        <v>110</v>
      </c>
      <c r="D32" s="67">
        <f>INDEX(Output!$C$5:$BW$185,MATCH($C32,Output!$C$5:$C$185,0),63)</f>
        <v>59.470799999999997</v>
      </c>
      <c r="E32" s="59">
        <v>59.28</v>
      </c>
      <c r="F32" s="67">
        <f>(INDEX(Output!$C$5:$BW$185,MATCH($C32,Output!$C$5:$C$185,0),21))/$AP32</f>
        <v>11.70870126327703</v>
      </c>
      <c r="G32" s="59">
        <v>11.67</v>
      </c>
      <c r="H32" s="67">
        <f>(INDEX(Output!$C$5:$BW$185,MATCH($C32,Output!$C$5:$C$185,0),36))/$AP32</f>
        <v>5.0388183901869069E-2</v>
      </c>
      <c r="I32" s="59">
        <v>0.05</v>
      </c>
      <c r="J32" s="67">
        <f t="shared" si="0"/>
        <v>44.989418733309719</v>
      </c>
      <c r="K32" s="59">
        <v>44.86</v>
      </c>
      <c r="L32" s="67">
        <f>(((INDEX(Output!$C$5:$BW$185,MATCH($C32,Output!$C$5:$C$185,0),14))*3.4121416)+((INDEX(Output!$C$5:$BW$185,MATCH($C32,Output!$C$5:$C$185,0),29))*99.976))/$AP32</f>
        <v>0.61990728694668018</v>
      </c>
      <c r="M32" s="59">
        <v>0.47</v>
      </c>
      <c r="N32" s="67">
        <f>(((INDEX(Output!$C$5:$BW$185,MATCH($C32,Output!$C$5:$C$185,0),15))*3.4121416)+((INDEX(Output!$C$5:$BW$185,MATCH($C32,Output!$C$5:$C$185,0),30))*99.976))/$AP32</f>
        <v>15.09307037717552</v>
      </c>
      <c r="O32" s="59">
        <v>15.16</v>
      </c>
      <c r="P32" s="67">
        <f>(((INDEX(Output!$C$5:$BW$185,MATCH($C32,Output!$C$5:$C$185,0),20))*3.4121416)+((INDEX(Output!$C$5:$BW$185,MATCH($C32,Output!$C$5:$C$185,0),35))*99.976))/$AP32</f>
        <v>10.132976055764949</v>
      </c>
      <c r="Q32" s="59">
        <v>10.14</v>
      </c>
      <c r="R32" s="67">
        <f>(((INDEX(Output!$C$5:$BW$185,MATCH($C32,Output!$C$5:$C$185,0),37))+(INDEX(Output!$C$5:$BW$185,MATCH($C32,Output!$C$5:$C$185,0),38)))*99.976)/$AP32</f>
        <v>0</v>
      </c>
      <c r="S32" s="59">
        <v>0</v>
      </c>
      <c r="T32" s="67">
        <f>(((INDEX(Output!$C$5:$BW$185,MATCH($C32,Output!$C$5:$C$185,0),22))+(INDEX(Output!$C$5:$BW$185,MATCH($C32,Output!$C$5:$C$185,0),23))+(INDEX(Output!$C$5:$BW$185,MATCH($C32,Output!$C$5:$C$185,0),24))+(INDEX(Output!$C$5:$BW$185,MATCH($C32,Output!$C$5:$C$185,0),25)))*3.4121416)/$AP32</f>
        <v>10.831365932175371</v>
      </c>
      <c r="U32" s="59">
        <v>10.79</v>
      </c>
      <c r="V32" s="67">
        <f>(((INDEX(Output!$C$5:$BW$185,MATCH($C32,Output!$C$5:$C$185,0),16))*3.4121416)+((INDEX(Output!$C$5:$BW$185,MATCH($C32,Output!$C$5:$C$185,0),31))*99.976))/$AP32</f>
        <v>14.725783577447473</v>
      </c>
      <c r="W32" s="59">
        <v>14.52</v>
      </c>
      <c r="X32" s="67">
        <f>(((INDEX(Output!$C$5:$BW$185,MATCH($C32,Output!$C$5:C$185,0),18))*3.4121416)+((INDEX(Output!$C$5:$BW$185,MATCH($C32,Output!$C$5:C$185,0),33))*99.976))/$AP32</f>
        <v>0</v>
      </c>
      <c r="Y32" s="59">
        <v>0</v>
      </c>
      <c r="Z32" s="67">
        <f>(((INDEX(Output!$C$5:$BW$185,MATCH($C32,Output!$C$5:C$185,0),17))*3.4121416)+((INDEX(Output!$C$5:$BW$185,MATCH($C32,Output!$C$5:C$185,0),32))*99.976))/$AP32</f>
        <v>0</v>
      </c>
      <c r="AA32" s="59">
        <v>0</v>
      </c>
      <c r="AB32" s="67">
        <f>(((INDEX(Output!$C$5:$BW$185,MATCH($C32,Output!$C$5:C$185,0),19))*3.4121416)+((INDEX(Output!$C$5:$BW$185,MATCH($C32,Output!$C$5:C$185,0),34))*99.976))/$AP32</f>
        <v>4.4176814359751013</v>
      </c>
      <c r="AC32" s="59">
        <v>4.57</v>
      </c>
      <c r="AD32" s="68">
        <f>INDEX(Output!$C$5:$CC$185,MATCH($C32,Output!$C$5:$C$185,0),76)+INDEX(Output!$C$5:$CC$185,MATCH($C32,Output!$C$5:$C$185,0),79)</f>
        <v>0</v>
      </c>
      <c r="AE32" s="61">
        <v>0</v>
      </c>
      <c r="AF32" s="68">
        <f>INDEX(Output!$C$5:$CD$185,MATCH($C32,Output!$C$5:$C$185,0),74)+INDEX(Output!$C$5:$CD$185,MATCH($C32,Output!$C$5:$C$185,0),77)</f>
        <v>0</v>
      </c>
      <c r="AG32" s="61">
        <v>0</v>
      </c>
      <c r="AH32" s="80">
        <f>IF($D$31=0,"",(D32-D$31)/D$31)</f>
        <v>1.6815003017656465E-6</v>
      </c>
      <c r="AI32" s="81">
        <f>IF($E$31=0,"",(E32-E$31)/E$31)</f>
        <v>0</v>
      </c>
      <c r="AJ32" s="69">
        <f>IF($J$31=0,"",(J32-$J$31)/$J$31)</f>
        <v>1.1524936013725844E-5</v>
      </c>
      <c r="AK32" s="70">
        <f>IF($K$31=0,"",(K32-$K$31)/$K$31)</f>
        <v>0</v>
      </c>
      <c r="AL32" s="67" t="str">
        <f t="shared" si="5"/>
        <v>Yes</v>
      </c>
      <c r="AM32" s="67" t="str">
        <f>IF(AND(AH32&lt;0,AI32&lt;0), "No", "Yes")</f>
        <v>Yes</v>
      </c>
      <c r="AN32" s="71" t="str">
        <f>IF((AL32=AM32),(IF(AND(AI32&gt;(-0.5%*D$31),AI32&lt;(0.5%*D$31),AE32&lt;=AD32,AG32&lt;=AF32,(COUNTBLANK(D32:AK32)=0)),"Pass","Fail")),IF(COUNTA(D32:AK32)=0,"","Fail"))</f>
        <v>Pass</v>
      </c>
      <c r="AO32" s="77"/>
      <c r="AP32" s="65">
        <f>IF(ISNUMBER(SEARCH("RetlMed",C32)),Lookup!D$2,IF(ISNUMBER(SEARCH("OffSml",C32)),Lookup!A$2,IF(ISNUMBER(SEARCH("OffMed",C32)),Lookup!B$2,IF(ISNUMBER(SEARCH("OffLrg",C32)),Lookup!C$2,IF(ISNUMBER(SEARCH("RetlStrp",C32)),Lookup!E$2)))))</f>
        <v>24563.1</v>
      </c>
      <c r="AQ32" s="78"/>
    </row>
    <row r="33" spans="1:44" s="79" customFormat="1" ht="25.5" customHeight="1" x14ac:dyDescent="0.3">
      <c r="A33" s="45" t="s">
        <v>75</v>
      </c>
      <c r="B33" s="57" t="str">
        <f t="shared" si="1"/>
        <v>CBECC 2025.2.0</v>
      </c>
      <c r="C33" s="17" t="s">
        <v>111</v>
      </c>
      <c r="D33" s="67">
        <f>INDEX(Output!$C$5:$BW$185,MATCH($C33,Output!$C$5:$C$185,0),63)</f>
        <v>59.4589</v>
      </c>
      <c r="E33" s="59">
        <v>58.83</v>
      </c>
      <c r="F33" s="67">
        <f>(INDEX(Output!$C$5:$BW$185,MATCH($C33,Output!$C$5:$C$185,0),21))/$AP33</f>
        <v>11.706665689591299</v>
      </c>
      <c r="G33" s="59">
        <v>11.66</v>
      </c>
      <c r="H33" s="67">
        <f>(INDEX(Output!$C$5:$BW$185,MATCH($C33,Output!$C$5:$C$185,0),36))/$AP33</f>
        <v>5.0353172034474473E-2</v>
      </c>
      <c r="I33" s="59">
        <v>0.04</v>
      </c>
      <c r="J33" s="67">
        <f t="shared" si="0"/>
        <v>44.978837878059366</v>
      </c>
      <c r="K33" s="59">
        <v>44.05</v>
      </c>
      <c r="L33" s="67">
        <f>(((INDEX(Output!$C$5:$BW$185,MATCH($C33,Output!$C$5:$C$185,0),14))*3.4121416)+((INDEX(Output!$C$5:$BW$185,MATCH($C33,Output!$C$5:$C$185,0),29))*99.976))/$AP33</f>
        <v>0.61641101066233506</v>
      </c>
      <c r="M33" s="59">
        <v>0.46</v>
      </c>
      <c r="N33" s="67">
        <f>(((INDEX(Output!$C$5:$BW$185,MATCH($C33,Output!$C$5:$C$185,0),15))*3.4121416)+((INDEX(Output!$C$5:$BW$185,MATCH($C33,Output!$C$5:$C$185,0),30))*99.976))/$AP33</f>
        <v>15.08584688489645</v>
      </c>
      <c r="O33" s="59">
        <v>15.15</v>
      </c>
      <c r="P33" s="67">
        <f>(((INDEX(Output!$C$5:$BW$185,MATCH($C33,Output!$C$5:$C$185,0),20))*3.4121416)+((INDEX(Output!$C$5:$BW$185,MATCH($C33,Output!$C$5:$C$185,0),35))*99.976))/$AP33</f>
        <v>10.132976055764949</v>
      </c>
      <c r="Q33" s="59">
        <v>10.14</v>
      </c>
      <c r="R33" s="67">
        <f>(((INDEX(Output!$C$5:$BW$185,MATCH($C33,Output!$C$5:$C$185,0),37))+(INDEX(Output!$C$5:$BW$185,MATCH($C33,Output!$C$5:$C$185,0),38)))*99.976)/$AP33</f>
        <v>0</v>
      </c>
      <c r="S33" s="59">
        <v>0</v>
      </c>
      <c r="T33" s="67">
        <f>(((INDEX(Output!$C$5:$BW$185,MATCH($C33,Output!$C$5:$C$185,0),22))+(INDEX(Output!$C$5:$BW$185,MATCH($C33,Output!$C$5:$C$185,0),23))+(INDEX(Output!$C$5:$BW$185,MATCH($C33,Output!$C$5:$C$185,0),24))+(INDEX(Output!$C$5:$BW$185,MATCH($C33,Output!$C$5:$C$185,0),25)))*3.4121416)/$AP33</f>
        <v>10.831365932175371</v>
      </c>
      <c r="U33" s="59">
        <v>10.79</v>
      </c>
      <c r="V33" s="67">
        <f>(((INDEX(Output!$C$5:$BW$185,MATCH($C33,Output!$C$5:$C$185,0),16))*3.4121416)+((INDEX(Output!$C$5:$BW$185,MATCH($C33,Output!$C$5:$C$185,0),31))*99.976))/$AP33</f>
        <v>14.725922490760532</v>
      </c>
      <c r="W33" s="59">
        <v>14.52</v>
      </c>
      <c r="X33" s="67">
        <f>(((INDEX(Output!$C$5:$BW$185,MATCH($C33,Output!$C$5:C$185,0),18))*3.4121416)+((INDEX(Output!$C$5:$BW$185,MATCH($C33,Output!$C$5:C$185,0),33))*99.976))/$AP33</f>
        <v>0</v>
      </c>
      <c r="Y33" s="59">
        <v>0</v>
      </c>
      <c r="Z33" s="67">
        <f>(((INDEX(Output!$C$5:$BW$185,MATCH($C33,Output!$C$5:C$185,0),17))*3.4121416)+((INDEX(Output!$C$5:$BW$185,MATCH($C33,Output!$C$5:C$185,0),32))*99.976))/$AP33</f>
        <v>0</v>
      </c>
      <c r="AA33" s="59">
        <v>0</v>
      </c>
      <c r="AB33" s="67">
        <f>(((INDEX(Output!$C$5:$BW$185,MATCH($C33,Output!$C$5:C$185,0),19))*3.4121416)+((INDEX(Output!$C$5:$BW$185,MATCH($C33,Output!$C$5:C$185,0),34))*99.976))/$AP33</f>
        <v>4.4176814359751013</v>
      </c>
      <c r="AC33" s="59">
        <v>3.77</v>
      </c>
      <c r="AD33" s="68">
        <f>INDEX(Output!$C$5:$CC$185,MATCH($C33,Output!$C$5:$C$185,0),76)+INDEX(Output!$C$5:$CC$185,MATCH($C33,Output!$C$5:$C$185,0),79)</f>
        <v>0</v>
      </c>
      <c r="AE33" s="61">
        <v>0</v>
      </c>
      <c r="AF33" s="68">
        <f>INDEX(Output!$C$5:$CD$185,MATCH($C33,Output!$C$5:$C$185,0),74)+INDEX(Output!$C$5:$CD$185,MATCH($C33,Output!$C$5:$C$185,0),77)</f>
        <v>0</v>
      </c>
      <c r="AG33" s="61">
        <v>0</v>
      </c>
      <c r="AH33" s="69">
        <f t="shared" ref="AH33:AH34" si="32">IF($D$31=0,"",(D33-D$31)/D$31)</f>
        <v>-1.9841703561587336E-4</v>
      </c>
      <c r="AI33" s="70">
        <f t="shared" ref="AI33:AI34" si="33">IF($E$31=0,"",(E33-E$31)/E$31)</f>
        <v>-7.5910931174089551E-3</v>
      </c>
      <c r="AJ33" s="69">
        <f t="shared" ref="AJ33:AJ35" si="34">IF($J$31=0,"",(J33-$J$31)/$J$31)</f>
        <v>-2.2366319248278479E-4</v>
      </c>
      <c r="AK33" s="70">
        <f t="shared" ref="AK33:AK35" si="35">IF($K$31=0,"",(K33-$K$31)/$K$31)</f>
        <v>-1.8056174765938526E-2</v>
      </c>
      <c r="AL33" s="67" t="str">
        <f t="shared" si="5"/>
        <v>No</v>
      </c>
      <c r="AM33" s="67" t="str">
        <f t="shared" ref="AM33:AM34" si="36">IF(AND(AH33&lt;0,AI33&lt;0), "No", "Yes")</f>
        <v>No</v>
      </c>
      <c r="AN33" s="71" t="str">
        <f>IF((AL33=AM33),(IF(AND(AI33&gt;(-0.5%*D$31),AI33&lt;(0.5%*D$31),AE33&lt;=AD33,AG33&lt;=AF33,(COUNTBLANK(D33:AK33)=0)),"Pass","Fail")),IF(COUNTA(D33:AK33)=0,"","Fail"))</f>
        <v>Pass</v>
      </c>
      <c r="AO33" s="77"/>
      <c r="AP33" s="65">
        <f>IF(ISNUMBER(SEARCH("RetlMed",C33)),Lookup!D$2,IF(ISNUMBER(SEARCH("OffSml",C33)),Lookup!A$2,IF(ISNUMBER(SEARCH("OffMed",C33)),Lookup!B$2,IF(ISNUMBER(SEARCH("OffLrg",C33)),Lookup!C$2,IF(ISNUMBER(SEARCH("RetlStrp",C33)),Lookup!E$2)))))</f>
        <v>24563.1</v>
      </c>
      <c r="AQ33" s="78"/>
    </row>
    <row r="34" spans="1:44" s="79" customFormat="1" ht="25.5" customHeight="1" x14ac:dyDescent="0.3">
      <c r="A34" s="45" t="s">
        <v>75</v>
      </c>
      <c r="B34" s="57" t="str">
        <f t="shared" si="1"/>
        <v>CBECC 2025.2.0</v>
      </c>
      <c r="C34" s="17" t="s">
        <v>112</v>
      </c>
      <c r="D34" s="67">
        <f>INDEX(Output!$C$5:$BW$185,MATCH($C34,Output!$C$5:$C$185,0),63)</f>
        <v>59.182099999999998</v>
      </c>
      <c r="E34" s="59">
        <v>58.55</v>
      </c>
      <c r="F34" s="67">
        <f>(INDEX(Output!$C$5:$BW$185,MATCH($C34,Output!$C$5:$C$185,0),21))/$AP34</f>
        <v>11.65927753418746</v>
      </c>
      <c r="G34" s="59">
        <v>11.62</v>
      </c>
      <c r="H34" s="67">
        <f>(INDEX(Output!$C$5:$BW$185,MATCH($C34,Output!$C$5:$C$185,0),36))/$AP34</f>
        <v>4.9592681705485066E-2</v>
      </c>
      <c r="I34" s="59">
        <v>0.04</v>
      </c>
      <c r="J34" s="67">
        <f t="shared" si="0"/>
        <v>44.74110793035733</v>
      </c>
      <c r="K34" s="59">
        <v>43.82</v>
      </c>
      <c r="L34" s="67">
        <f>(((INDEX(Output!$C$5:$BW$185,MATCH($C34,Output!$C$5:$C$185,0),14))*3.4121416)+((INDEX(Output!$C$5:$BW$185,MATCH($C34,Output!$C$5:$C$185,0),29))*99.976))/$AP34</f>
        <v>0.5403761593609927</v>
      </c>
      <c r="M34" s="59">
        <v>0.4</v>
      </c>
      <c r="N34" s="67">
        <f>(((INDEX(Output!$C$5:$BW$185,MATCH($C34,Output!$C$5:$C$185,0),15))*3.4121416)+((INDEX(Output!$C$5:$BW$185,MATCH($C34,Output!$C$5:$C$185,0),30))*99.976))/$AP34</f>
        <v>14.929847234331172</v>
      </c>
      <c r="O34" s="59">
        <v>14.99</v>
      </c>
      <c r="P34" s="67">
        <f>(((INDEX(Output!$C$5:$BW$185,MATCH($C34,Output!$C$5:$C$185,0),20))*3.4121416)+((INDEX(Output!$C$5:$BW$185,MATCH($C34,Output!$C$5:$C$185,0),35))*99.976))/$AP34</f>
        <v>10.132976055764949</v>
      </c>
      <c r="Q34" s="59">
        <v>10.14</v>
      </c>
      <c r="R34" s="67">
        <f>(((INDEX(Output!$C$5:$BW$185,MATCH($C34,Output!$C$5:$C$185,0),37))+(INDEX(Output!$C$5:$BW$185,MATCH($C34,Output!$C$5:$C$185,0),38)))*99.976)/$AP34</f>
        <v>0</v>
      </c>
      <c r="S34" s="59">
        <v>0</v>
      </c>
      <c r="T34" s="67">
        <f>(((INDEX(Output!$C$5:$BW$185,MATCH($C34,Output!$C$5:$C$185,0),22))+(INDEX(Output!$C$5:$BW$185,MATCH($C34,Output!$C$5:$C$185,0),23))+(INDEX(Output!$C$5:$BW$185,MATCH($C34,Output!$C$5:$C$185,0),24))+(INDEX(Output!$C$5:$BW$185,MATCH($C34,Output!$C$5:$C$185,0),25)))*3.4121416)/$AP34</f>
        <v>10.831365932175371</v>
      </c>
      <c r="U34" s="59">
        <v>10.79</v>
      </c>
      <c r="V34" s="67">
        <f>(((INDEX(Output!$C$5:$BW$185,MATCH($C34,Output!$C$5:$C$185,0),16))*3.4121416)+((INDEX(Output!$C$5:$BW$185,MATCH($C34,Output!$C$5:$C$185,0),31))*99.976))/$AP34</f>
        <v>14.720227044925112</v>
      </c>
      <c r="W34" s="59">
        <v>14.51</v>
      </c>
      <c r="X34" s="67">
        <f>(((INDEX(Output!$C$5:$BW$185,MATCH($C34,Output!$C$5:C$185,0),18))*3.4121416)+((INDEX(Output!$C$5:$BW$185,MATCH($C34,Output!$C$5:C$185,0),33))*99.976))/$AP34</f>
        <v>0</v>
      </c>
      <c r="Y34" s="59">
        <v>0</v>
      </c>
      <c r="Z34" s="67">
        <f>(((INDEX(Output!$C$5:$BW$185,MATCH($C34,Output!$C$5:C$185,0),17))*3.4121416)+((INDEX(Output!$C$5:$BW$185,MATCH($C34,Output!$C$5:C$185,0),32))*99.976))/$AP34</f>
        <v>0</v>
      </c>
      <c r="AA34" s="59">
        <v>0</v>
      </c>
      <c r="AB34" s="67">
        <f>(((INDEX(Output!$C$5:$BW$185,MATCH($C34,Output!$C$5:C$185,0),19))*3.4121416)+((INDEX(Output!$C$5:$BW$185,MATCH($C34,Output!$C$5:C$185,0),34))*99.976))/$AP34</f>
        <v>4.4176814359751013</v>
      </c>
      <c r="AC34" s="59">
        <v>3.77</v>
      </c>
      <c r="AD34" s="68">
        <f>INDEX(Output!$C$5:$CC$185,MATCH($C34,Output!$C$5:$C$185,0),76)+INDEX(Output!$C$5:$CC$185,MATCH($C34,Output!$C$5:$C$185,0),79)</f>
        <v>0</v>
      </c>
      <c r="AE34" s="61">
        <v>0</v>
      </c>
      <c r="AF34" s="68">
        <f>INDEX(Output!$C$5:$CD$185,MATCH($C34,Output!$C$5:$C$185,0),74)+INDEX(Output!$C$5:$CD$185,MATCH($C34,Output!$C$5:$C$185,0),77)</f>
        <v>0</v>
      </c>
      <c r="AG34" s="61">
        <v>0</v>
      </c>
      <c r="AH34" s="69">
        <f t="shared" si="32"/>
        <v>-4.8528098710794122E-3</v>
      </c>
      <c r="AI34" s="70">
        <f t="shared" si="33"/>
        <v>-1.2314439946018961E-2</v>
      </c>
      <c r="AJ34" s="69">
        <f t="shared" si="34"/>
        <v>-5.5078543249291508E-3</v>
      </c>
      <c r="AK34" s="70">
        <f t="shared" si="35"/>
        <v>-2.3183236736513579E-2</v>
      </c>
      <c r="AL34" s="67" t="str">
        <f t="shared" si="5"/>
        <v>No</v>
      </c>
      <c r="AM34" s="67" t="str">
        <f t="shared" si="36"/>
        <v>No</v>
      </c>
      <c r="AN34" s="71" t="str">
        <f>IF((AL34=AM34),(IF(AND(AI34&gt;(-0.5%*D$31),AI34&lt;(0.5%*D$31),AE34&lt;=AD34,AG34&lt;=AF34,(COUNTBLANK(D34:AK34)=0)),"Pass","Fail")),IF(COUNTA(D34:AK34)=0,"","Fail"))</f>
        <v>Pass</v>
      </c>
      <c r="AO34" s="77"/>
      <c r="AP34" s="65">
        <f>IF(ISNUMBER(SEARCH("RetlMed",C34)),Lookup!D$2,IF(ISNUMBER(SEARCH("OffSml",C34)),Lookup!A$2,IF(ISNUMBER(SEARCH("OffMed",C34)),Lookup!B$2,IF(ISNUMBER(SEARCH("OffLrg",C34)),Lookup!C$2,IF(ISNUMBER(SEARCH("RetlStrp",C34)),Lookup!E$2)))))</f>
        <v>24563.1</v>
      </c>
      <c r="AQ34" s="78"/>
    </row>
    <row r="35" spans="1:44" s="79" customFormat="1" ht="25.5" customHeight="1" x14ac:dyDescent="0.3">
      <c r="A35" s="45" t="s">
        <v>75</v>
      </c>
      <c r="B35" s="57" t="str">
        <f t="shared" si="1"/>
        <v>CBECC 2025.2.0</v>
      </c>
      <c r="C35" s="17" t="s">
        <v>113</v>
      </c>
      <c r="D35" s="67">
        <f>INDEX(Output!$C$5:$BW$185,MATCH($C35,Output!$C$5:$C$185,0),63)</f>
        <v>58.942700000000002</v>
      </c>
      <c r="E35" s="59">
        <v>58.3</v>
      </c>
      <c r="F35" s="67">
        <f>(INDEX(Output!$C$5:$BW$185,MATCH($C35,Output!$C$5:$C$185,0),21))/$AP35</f>
        <v>11.617996099840818</v>
      </c>
      <c r="G35" s="59">
        <v>11.57</v>
      </c>
      <c r="H35" s="67">
        <f>(INDEX(Output!$C$5:$BW$185,MATCH($C35,Output!$C$5:$C$185,0),36))/$AP35</f>
        <v>4.8922163733404994E-2</v>
      </c>
      <c r="I35" s="59">
        <v>0.04</v>
      </c>
      <c r="J35" s="67">
        <f t="shared" si="0"/>
        <v>44.533246687501176</v>
      </c>
      <c r="K35" s="59">
        <v>43.61</v>
      </c>
      <c r="L35" s="67">
        <f>(((INDEX(Output!$C$5:$BW$185,MATCH($C35,Output!$C$5:$C$185,0),14))*3.4121416)+((INDEX(Output!$C$5:$BW$185,MATCH($C35,Output!$C$5:$C$185,0),29))*99.976))/$AP35</f>
        <v>0.47337301594668424</v>
      </c>
      <c r="M35" s="59">
        <v>0.35</v>
      </c>
      <c r="N35" s="67">
        <f>(((INDEX(Output!$C$5:$BW$185,MATCH($C35,Output!$C$5:$C$185,0),15))*3.4121416)+((INDEX(Output!$C$5:$BW$185,MATCH($C35,Output!$C$5:$C$185,0),30))*99.976))/$AP35</f>
        <v>14.791767401150507</v>
      </c>
      <c r="O35" s="59">
        <v>14.85</v>
      </c>
      <c r="P35" s="67">
        <f>(((INDEX(Output!$C$5:$BW$185,MATCH($C35,Output!$C$5:$C$185,0),20))*3.4121416)+((INDEX(Output!$C$5:$BW$185,MATCH($C35,Output!$C$5:$C$185,0),35))*99.976))/$AP35</f>
        <v>10.132976055764949</v>
      </c>
      <c r="Q35" s="59">
        <v>10.14</v>
      </c>
      <c r="R35" s="67">
        <f>(((INDEX(Output!$C$5:$BW$185,MATCH($C35,Output!$C$5:$C$185,0),37))+(INDEX(Output!$C$5:$BW$185,MATCH($C35,Output!$C$5:$C$185,0),38)))*99.976)/$AP35</f>
        <v>0</v>
      </c>
      <c r="S35" s="59">
        <v>0</v>
      </c>
      <c r="T35" s="67">
        <f>(((INDEX(Output!$C$5:$BW$185,MATCH($C35,Output!$C$5:$C$185,0),22))+(INDEX(Output!$C$5:$BW$185,MATCH($C35,Output!$C$5:$C$185,0),23))+(INDEX(Output!$C$5:$BW$185,MATCH($C35,Output!$C$5:$C$185,0),24))+(INDEX(Output!$C$5:$BW$185,MATCH($C35,Output!$C$5:$C$185,0),25)))*3.4121416)/$AP35</f>
        <v>10.831365932175371</v>
      </c>
      <c r="U35" s="59">
        <v>10.79</v>
      </c>
      <c r="V35" s="67">
        <f>(((INDEX(Output!$C$5:$BW$185,MATCH($C35,Output!$C$5:$C$185,0),16))*3.4121416)+((INDEX(Output!$C$5:$BW$185,MATCH($C35,Output!$C$5:$C$185,0),31))*99.976))/$AP35</f>
        <v>14.717448778663931</v>
      </c>
      <c r="W35" s="59">
        <v>14.51</v>
      </c>
      <c r="X35" s="67">
        <f>(((INDEX(Output!$C$5:$BW$185,MATCH($C35,Output!$C$5:C$185,0),18))*3.4121416)+((INDEX(Output!$C$5:$BW$185,MATCH($C35,Output!$C$5:C$185,0),33))*99.976))/$AP35</f>
        <v>0</v>
      </c>
      <c r="Y35" s="59">
        <v>0</v>
      </c>
      <c r="Z35" s="67">
        <f>(((INDEX(Output!$C$5:$BW$185,MATCH($C35,Output!$C$5:C$185,0),17))*3.4121416)+((INDEX(Output!$C$5:$BW$185,MATCH($C35,Output!$C$5:C$185,0),32))*99.976))/$AP35</f>
        <v>0</v>
      </c>
      <c r="AA35" s="59">
        <v>0</v>
      </c>
      <c r="AB35" s="67">
        <f>(((INDEX(Output!$C$5:$BW$185,MATCH($C35,Output!$C$5:C$185,0),19))*3.4121416)+((INDEX(Output!$C$5:$BW$185,MATCH($C35,Output!$C$5:C$185,0),34))*99.976))/$AP35</f>
        <v>4.4176814359751013</v>
      </c>
      <c r="AC35" s="59">
        <v>3.77</v>
      </c>
      <c r="AD35" s="68">
        <f>INDEX(Output!$C$5:$CC$185,MATCH($C35,Output!$C$5:$C$185,0),76)+INDEX(Output!$C$5:$CC$185,MATCH($C35,Output!$C$5:$C$185,0),79)</f>
        <v>0</v>
      </c>
      <c r="AE35" s="61">
        <v>0</v>
      </c>
      <c r="AF35" s="68">
        <f>INDEX(Output!$C$5:$CD$185,MATCH($C35,Output!$C$5:$C$185,0),74)+INDEX(Output!$C$5:$CD$185,MATCH($C35,Output!$C$5:$C$185,0),77)</f>
        <v>0</v>
      </c>
      <c r="AG35" s="61">
        <v>0</v>
      </c>
      <c r="AH35" s="69">
        <f t="shared" ref="AH35" si="37">IF($D$31=0,"",(D35-D$31)/D$31)</f>
        <v>-8.8783215936587036E-3</v>
      </c>
      <c r="AI35" s="70">
        <f t="shared" ref="AI35" si="38">IF($E$31=0,"",(E35-E$31)/E$31)</f>
        <v>-1.6531713900135019E-2</v>
      </c>
      <c r="AJ35" s="69">
        <f t="shared" si="34"/>
        <v>-1.0128132699181131E-2</v>
      </c>
      <c r="AK35" s="70">
        <f t="shared" si="35"/>
        <v>-2.7864467231386535E-2</v>
      </c>
      <c r="AL35" s="67" t="str">
        <f t="shared" si="5"/>
        <v>No</v>
      </c>
      <c r="AM35" s="67" t="str">
        <f t="shared" ref="AM35" si="39">IF(AND(AH35&lt;0,AI35&lt;0), "No", "Yes")</f>
        <v>No</v>
      </c>
      <c r="AN35" s="71" t="str">
        <f>IF((AL35=AM35),(IF(AND(AI35&gt;(-0.5%*D$31),AI35&lt;(0.5%*D$31),AE35&lt;=AD35,AG35&lt;=AF35,(COUNTBLANK(D35:AK35)=0)),"Pass","Fail")),IF(COUNTA(D35:AK35)=0,"","Fail"))</f>
        <v>Pass</v>
      </c>
      <c r="AO35" s="77"/>
      <c r="AP35" s="65">
        <f>IF(ISNUMBER(SEARCH("RetlMed",C35)),Lookup!D$2,IF(ISNUMBER(SEARCH("OffSml",C35)),Lookup!A$2,IF(ISNUMBER(SEARCH("OffMed",C35)),Lookup!B$2,IF(ISNUMBER(SEARCH("OffLrg",C35)),Lookup!C$2,IF(ISNUMBER(SEARCH("RetlStrp",C35)),Lookup!E$2)))))</f>
        <v>24563.1</v>
      </c>
      <c r="AQ35" s="78"/>
    </row>
    <row r="36" spans="1:44" s="43" customFormat="1" ht="26.25" customHeight="1" x14ac:dyDescent="0.3">
      <c r="A36" s="45"/>
      <c r="B36" s="57" t="str">
        <f t="shared" si="1"/>
        <v>CBECC 2025.2.0</v>
      </c>
      <c r="C36" s="16" t="s">
        <v>101</v>
      </c>
      <c r="D36" s="58">
        <f>INDEX(Output!$C$5:$BW$185,MATCH($C36,Output!$C$5:$C$185,0),63)</f>
        <v>59.470700000000001</v>
      </c>
      <c r="E36" s="59">
        <v>59.28</v>
      </c>
      <c r="F36" s="58">
        <f>(INDEX(Output!$C$5:$BW$185,MATCH($C36,Output!$C$5:$C$185,0),21))/$AP36</f>
        <v>11.708579128855886</v>
      </c>
      <c r="G36" s="59">
        <v>11.67</v>
      </c>
      <c r="H36" s="58">
        <f>(INDEX(Output!$C$5:$BW$185,MATCH($C36,Output!$C$5:$C$185,0),36))/$AP36</f>
        <v>5.0386962557657629E-2</v>
      </c>
      <c r="I36" s="59">
        <v>0.05</v>
      </c>
      <c r="J36" s="58">
        <f t="shared" si="0"/>
        <v>44.988900239113136</v>
      </c>
      <c r="K36" s="59">
        <v>44.86</v>
      </c>
      <c r="L36" s="58">
        <f>(((INDEX(Output!$C$5:$BW$185,MATCH($C36,Output!$C$5:$C$185,0),14))*3.4121416)+((INDEX(Output!$C$5:$BW$185,MATCH($C36,Output!$C$5:$C$185,0),29))*99.976))/$AP36</f>
        <v>0.61980553268927785</v>
      </c>
      <c r="M36" s="59">
        <v>0.47</v>
      </c>
      <c r="N36" s="58">
        <f>(((INDEX(Output!$C$5:$BW$185,MATCH($C36,Output!$C$5:$C$185,0),15))*3.4121416)+((INDEX(Output!$C$5:$BW$185,MATCH($C36,Output!$C$5:$C$185,0),30))*99.976))/$AP36</f>
        <v>15.092514723923284</v>
      </c>
      <c r="O36" s="59">
        <v>15.16</v>
      </c>
      <c r="P36" s="58">
        <f>(((INDEX(Output!$C$5:$BW$185,MATCH($C36,Output!$C$5:$C$185,0),20))*3.4121416)+((INDEX(Output!$C$5:$BW$185,MATCH($C36,Output!$C$5:$C$185,0),35))*99.976))/$AP36</f>
        <v>10.132976055764949</v>
      </c>
      <c r="Q36" s="59">
        <v>10.14</v>
      </c>
      <c r="R36" s="58">
        <f>(((INDEX(Output!$C$5:$BW$185,MATCH($C36,Output!$C$5:$C$185,0),37))+(INDEX(Output!$C$5:$BW$185,MATCH($C36,Output!$C$5:$C$185,0),38)))*99.976)/$AP36</f>
        <v>0</v>
      </c>
      <c r="S36" s="59">
        <v>0</v>
      </c>
      <c r="T36" s="58">
        <f>(((INDEX(Output!$C$5:$BW$185,MATCH($C36,Output!$C$5:$C$185,0),22))+(INDEX(Output!$C$5:$BW$185,MATCH($C36,Output!$C$5:$C$185,0),23))+(INDEX(Output!$C$5:$BW$185,MATCH($C36,Output!$C$5:$C$185,0),24))+(INDEX(Output!$C$5:$BW$185,MATCH($C36,Output!$C$5:$C$185,0),25)))*3.4121416)/$AP36</f>
        <v>10.831365932175371</v>
      </c>
      <c r="U36" s="59">
        <v>10.79</v>
      </c>
      <c r="V36" s="58">
        <f>(((INDEX(Output!$C$5:$BW$185,MATCH($C36,Output!$C$5:$C$185,0),16))*3.4121416)+((INDEX(Output!$C$5:$BW$185,MATCH($C36,Output!$C$5:$C$185,0),31))*99.976))/$AP36</f>
        <v>14.725922490760532</v>
      </c>
      <c r="W36" s="59">
        <v>14.52</v>
      </c>
      <c r="X36" s="58">
        <f>(((INDEX(Output!$C$5:$BW$185,MATCH($C36,Output!$C$5:C$185,0),18))*3.4121416)+((INDEX(Output!$C$5:$BW$185,MATCH($C36,Output!$C$5:C$185,0),33))*99.976))/$AP36</f>
        <v>0</v>
      </c>
      <c r="Y36" s="59">
        <v>0</v>
      </c>
      <c r="Z36" s="58">
        <f>(((INDEX(Output!$C$5:$BW$185,MATCH($C36,Output!$C$5:C$185,0),17))*3.4121416)+((INDEX(Output!$C$5:$BW$185,MATCH($C36,Output!$C$5:C$185,0),32))*99.976))/$AP36</f>
        <v>0</v>
      </c>
      <c r="AA36" s="59">
        <v>0</v>
      </c>
      <c r="AB36" s="58">
        <f>(((INDEX(Output!$C$5:$BW$185,MATCH($C36,Output!$C$5:C$185,0),19))*3.4121416)+((INDEX(Output!$C$5:$BW$185,MATCH($C36,Output!$C$5:C$185,0),34))*99.976))/$AP36</f>
        <v>4.4176814359751013</v>
      </c>
      <c r="AC36" s="59">
        <v>4.57</v>
      </c>
      <c r="AD36" s="60">
        <f>INDEX(Output!$C$5:$CC$185,MATCH($C36,Output!$C$5:$C$185,0),76)+INDEX(Output!$C$5:$CC$185,MATCH($C36,Output!$C$5:$C$185,0),79)</f>
        <v>0</v>
      </c>
      <c r="AE36" s="61">
        <v>0</v>
      </c>
      <c r="AF36" s="60">
        <f>INDEX(Output!$C$5:$CD$185,MATCH($C36,Output!$C$5:$C$185,0),74)+INDEX(Output!$C$5:$CD$185,MATCH($C36,Output!$C$5:$C$185,0),77)</f>
        <v>0</v>
      </c>
      <c r="AG36" s="61">
        <v>0</v>
      </c>
      <c r="AH36" s="62"/>
      <c r="AI36" s="58"/>
      <c r="AJ36" s="62"/>
      <c r="AK36" s="72"/>
      <c r="AL36" s="58"/>
      <c r="AM36" s="58"/>
      <c r="AN36" s="63"/>
      <c r="AO36" s="64"/>
      <c r="AP36" s="65">
        <f>IF(ISNUMBER(SEARCH("RetlMed",C36)),Lookup!D$2,IF(ISNUMBER(SEARCH("OffSml",C36)),Lookup!A$2,IF(ISNUMBER(SEARCH("OffMed",C36)),Lookup!B$2,IF(ISNUMBER(SEARCH("OffLrg",C36)),Lookup!C$2,IF(ISNUMBER(SEARCH("RetlStrp",C36)),Lookup!E$2)))))</f>
        <v>24563.1</v>
      </c>
      <c r="AR36" s="56"/>
    </row>
    <row r="37" spans="1:44" s="82" customFormat="1" ht="25.5" customHeight="1" x14ac:dyDescent="0.3">
      <c r="A37" s="22" t="s">
        <v>75</v>
      </c>
      <c r="B37" s="57" t="str">
        <f t="shared" si="1"/>
        <v>CBECC 2025.2.0</v>
      </c>
      <c r="C37" s="17" t="s">
        <v>114</v>
      </c>
      <c r="D37" s="67">
        <f>INDEX(Output!$C$5:$BW$185,MATCH($C37,Output!$C$5:$C$185,0),63)</f>
        <v>56.5854</v>
      </c>
      <c r="E37" s="59">
        <v>55.24</v>
      </c>
      <c r="F37" s="67">
        <f>(INDEX(Output!$C$5:$BW$185,MATCH($C37,Output!$C$5:$C$185,0),21))/$AP37</f>
        <v>11.143422450749295</v>
      </c>
      <c r="G37" s="59">
        <v>10.83</v>
      </c>
      <c r="H37" s="67">
        <f>(INDEX(Output!$C$5:$BW$185,MATCH($C37,Output!$C$5:$C$185,0),36))/$AP37</f>
        <v>4.8990151894508428E-2</v>
      </c>
      <c r="I37" s="59">
        <v>0.05</v>
      </c>
      <c r="J37" s="67">
        <f t="shared" si="0"/>
        <v>42.920840761888911</v>
      </c>
      <c r="K37" s="59">
        <v>42.19</v>
      </c>
      <c r="L37" s="67">
        <f>(((INDEX(Output!$C$5:$BW$185,MATCH($C37,Output!$C$5:$C$185,0),14))*3.4121416)+((INDEX(Output!$C$5:$BW$185,MATCH($C37,Output!$C$5:$C$185,0),29))*99.976))/$AP37</f>
        <v>0.49637963364695831</v>
      </c>
      <c r="M37" s="59">
        <v>0.67</v>
      </c>
      <c r="N37" s="67">
        <f>(((INDEX(Output!$C$5:$BW$185,MATCH($C37,Output!$C$5:$C$185,0),15))*3.4121416)+((INDEX(Output!$C$5:$BW$185,MATCH($C37,Output!$C$5:$C$185,0),30))*99.976))/$AP37</f>
        <v>14.496159870960915</v>
      </c>
      <c r="O37" s="59">
        <v>13.86</v>
      </c>
      <c r="P37" s="67">
        <f>(((INDEX(Output!$C$5:$BW$185,MATCH($C37,Output!$C$5:$C$185,0),20))*3.4121416)+((INDEX(Output!$C$5:$BW$185,MATCH($C37,Output!$C$5:$C$185,0),35))*99.976))/$AP37</f>
        <v>10.132976055764949</v>
      </c>
      <c r="Q37" s="59">
        <v>10.14</v>
      </c>
      <c r="R37" s="67">
        <f>(((INDEX(Output!$C$5:$BW$185,MATCH($C37,Output!$C$5:$C$185,0),37))+(INDEX(Output!$C$5:$BW$185,MATCH($C37,Output!$C$5:$C$185,0),38)))*99.976)/$AP37</f>
        <v>0</v>
      </c>
      <c r="S37" s="59">
        <v>0</v>
      </c>
      <c r="T37" s="67">
        <f>(((INDEX(Output!$C$5:$BW$185,MATCH($C37,Output!$C$5:$C$185,0),22))+(INDEX(Output!$C$5:$BW$185,MATCH($C37,Output!$C$5:$C$185,0),23))+(INDEX(Output!$C$5:$BW$185,MATCH($C37,Output!$C$5:$C$185,0),24))+(INDEX(Output!$C$5:$BW$185,MATCH($C37,Output!$C$5:$C$185,0),25)))*3.4121416)/$AP37</f>
        <v>10.831365932175371</v>
      </c>
      <c r="U37" s="59">
        <v>10.79</v>
      </c>
      <c r="V37" s="67">
        <f>(((INDEX(Output!$C$5:$BW$185,MATCH($C37,Output!$C$5:$C$185,0),16))*3.4121416)+((INDEX(Output!$C$5:$BW$185,MATCH($C37,Output!$C$5:$C$185,0),31))*99.976))/$AP37</f>
        <v>13.377643765540995</v>
      </c>
      <c r="W37" s="59">
        <v>12.95</v>
      </c>
      <c r="X37" s="67">
        <f>(((INDEX(Output!$C$5:$BW$185,MATCH($C37,Output!$C$5:C$185,0),18))*3.4121416)+((INDEX(Output!$C$5:$BW$185,MATCH($C37,Output!$C$5:C$185,0),33))*99.976))/$AP37</f>
        <v>0</v>
      </c>
      <c r="Y37" s="59">
        <v>0</v>
      </c>
      <c r="Z37" s="67">
        <f>(((INDEX(Output!$C$5:$BW$185,MATCH($C37,Output!$C$5:C$185,0),17))*3.4121416)+((INDEX(Output!$C$5:$BW$185,MATCH($C37,Output!$C$5:C$185,0),32))*99.976))/$AP37</f>
        <v>0</v>
      </c>
      <c r="AA37" s="59">
        <v>0</v>
      </c>
      <c r="AB37" s="67">
        <f>(((INDEX(Output!$C$5:$BW$185,MATCH($C37,Output!$C$5:C$185,0),19))*3.4121416)+((INDEX(Output!$C$5:$BW$185,MATCH($C37,Output!$C$5:C$185,0),34))*99.976))/$AP37</f>
        <v>4.4176814359751013</v>
      </c>
      <c r="AC37" s="59">
        <v>4.57</v>
      </c>
      <c r="AD37" s="68">
        <f>INDEX(Output!$C$5:$CC$185,MATCH($C37,Output!$C$5:$C$185,0),76)+INDEX(Output!$C$5:$CC$185,MATCH($C37,Output!$C$5:$C$185,0),79)</f>
        <v>0</v>
      </c>
      <c r="AE37" s="61">
        <v>0</v>
      </c>
      <c r="AF37" s="68">
        <f>INDEX(Output!$C$5:$CD$185,MATCH($C37,Output!$C$5:$C$185,0),74)+INDEX(Output!$C$5:$CD$185,MATCH($C37,Output!$C$5:$C$185,0),77)</f>
        <v>0</v>
      </c>
      <c r="AG37" s="61">
        <v>0</v>
      </c>
      <c r="AH37" s="69">
        <f>IF($D$36=0,"",(D37-$D$36)/$D$36)</f>
        <v>-4.8516328208680924E-2</v>
      </c>
      <c r="AI37" s="70">
        <f>IF($E$36=0,"",(E37-$E$36)/$E$36)</f>
        <v>-6.815114709851551E-2</v>
      </c>
      <c r="AJ37" s="69">
        <f>IF($J$36=0,"",(J37-$J$36)/$J$36)</f>
        <v>-4.5968215853968875E-2</v>
      </c>
      <c r="AK37" s="70">
        <f>IF($K$36=0,"",(K37-$K$36)/$K$36)</f>
        <v>-5.9518502006241682E-2</v>
      </c>
      <c r="AL37" s="67" t="str">
        <f t="shared" si="5"/>
        <v>No</v>
      </c>
      <c r="AM37" s="67" t="str">
        <f t="shared" ref="AM37:AM100" si="40">IF(AND(AH37&lt;0,AI37&lt;0), "No", "Yes")</f>
        <v>No</v>
      </c>
      <c r="AN37" s="71" t="str">
        <f>IF((AL37=AM37),(IF(AND(AI37&gt;(-0.5%*D$36),AI37&lt;(0.5%*D$36),AE37&lt;=AD37,AG37&lt;=AF37,(COUNTBLANK(D37:AK37)=0)),"Pass","Fail")),IF(COUNTA(D37:AK37)=0,"","Fail"))</f>
        <v>Pass</v>
      </c>
      <c r="AO37" s="74"/>
      <c r="AP37" s="65">
        <f>IF(ISNUMBER(SEARCH("RetlMed",C37)),Lookup!D$2,IF(ISNUMBER(SEARCH("OffSml",C37)),Lookup!A$2,IF(ISNUMBER(SEARCH("OffMed",C37)),Lookup!B$2,IF(ISNUMBER(SEARCH("OffLrg",C37)),Lookup!C$2,IF(ISNUMBER(SEARCH("RetlStrp",C37)),Lookup!E$2)))))</f>
        <v>24563.1</v>
      </c>
      <c r="AQ37" s="75"/>
      <c r="AR37" s="24"/>
    </row>
    <row r="38" spans="1:44" ht="25.5" customHeight="1" x14ac:dyDescent="0.3">
      <c r="B38" s="57" t="str">
        <f t="shared" si="1"/>
        <v>CBECC 2025.2.0</v>
      </c>
      <c r="C38" s="17" t="s">
        <v>115</v>
      </c>
      <c r="D38" s="67">
        <f>INDEX(Output!$C$5:$BW$185,MATCH($C38,Output!$C$5:$C$185,0),63)</f>
        <v>56.7014</v>
      </c>
      <c r="E38" s="59">
        <v>56.87</v>
      </c>
      <c r="F38" s="67">
        <f>(INDEX(Output!$C$5:$BW$185,MATCH($C38,Output!$C$5:$C$185,0),21))/$AP38</f>
        <v>11.171554079086109</v>
      </c>
      <c r="G38" s="59">
        <v>11.18</v>
      </c>
      <c r="H38" s="67">
        <f>(INDEX(Output!$C$5:$BW$185,MATCH($C38,Output!$C$5:$C$185,0),36))/$AP38</f>
        <v>4.8988523435559844E-2</v>
      </c>
      <c r="I38" s="59">
        <v>0.05</v>
      </c>
      <c r="J38" s="67">
        <f t="shared" si="0"/>
        <v>43.016609849837195</v>
      </c>
      <c r="K38" s="59">
        <v>43.39</v>
      </c>
      <c r="L38" s="67">
        <f>(((INDEX(Output!$C$5:$BW$185,MATCH($C38,Output!$C$5:$C$185,0),14))*3.4121416)+((INDEX(Output!$C$5:$BW$185,MATCH($C38,Output!$C$5:$C$185,0),29))*99.976))/$AP38</f>
        <v>0.49433985787038282</v>
      </c>
      <c r="M38" s="59">
        <v>0.67</v>
      </c>
      <c r="N38" s="67">
        <f>(((INDEX(Output!$C$5:$BW$185,MATCH($C38,Output!$C$5:$C$185,0),15))*3.4121416)+((INDEX(Output!$C$5:$BW$185,MATCH($C38,Output!$C$5:$C$185,0),30))*99.976))/$AP38</f>
        <v>14.594093756667521</v>
      </c>
      <c r="O38" s="59">
        <v>15.06</v>
      </c>
      <c r="P38" s="67">
        <f>(((INDEX(Output!$C$5:$BW$185,MATCH($C38,Output!$C$5:$C$185,0),20))*3.4121416)+((INDEX(Output!$C$5:$BW$185,MATCH($C38,Output!$C$5:$C$185,0),35))*99.976))/$AP38</f>
        <v>10.132976055764949</v>
      </c>
      <c r="Q38" s="59">
        <v>10.14</v>
      </c>
      <c r="R38" s="67">
        <f>(((INDEX(Output!$C$5:$BW$185,MATCH($C38,Output!$C$5:$C$185,0),37))+(INDEX(Output!$C$5:$BW$185,MATCH($C38,Output!$C$5:$C$185,0),38)))*99.976)/$AP38</f>
        <v>0</v>
      </c>
      <c r="S38" s="59">
        <v>0</v>
      </c>
      <c r="T38" s="67">
        <f>(((INDEX(Output!$C$5:$BW$185,MATCH($C38,Output!$C$5:$C$185,0),22))+(INDEX(Output!$C$5:$BW$185,MATCH($C38,Output!$C$5:$C$185,0),23))+(INDEX(Output!$C$5:$BW$185,MATCH($C38,Output!$C$5:$C$185,0),24))+(INDEX(Output!$C$5:$BW$185,MATCH($C38,Output!$C$5:$C$185,0),25)))*3.4121416)/$AP38</f>
        <v>10.831365932175371</v>
      </c>
      <c r="U38" s="59">
        <v>10.79</v>
      </c>
      <c r="V38" s="67">
        <f>(((INDEX(Output!$C$5:$BW$185,MATCH($C38,Output!$C$5:$C$185,0),16))*3.4121416)+((INDEX(Output!$C$5:$BW$185,MATCH($C38,Output!$C$5:$C$185,0),31))*99.976))/$AP38</f>
        <v>13.377518743559241</v>
      </c>
      <c r="W38" s="59">
        <v>12.95</v>
      </c>
      <c r="X38" s="67">
        <f>(((INDEX(Output!$C$5:$BW$185,MATCH($C38,Output!$C$5:C$185,0),18))*3.4121416)+((INDEX(Output!$C$5:$BW$185,MATCH($C38,Output!$C$5:C$185,0),33))*99.976))/$AP38</f>
        <v>0</v>
      </c>
      <c r="Y38" s="59">
        <v>0</v>
      </c>
      <c r="Z38" s="67">
        <f>(((INDEX(Output!$C$5:$BW$185,MATCH($C38,Output!$C$5:C$185,0),17))*3.4121416)+((INDEX(Output!$C$5:$BW$185,MATCH($C38,Output!$C$5:C$185,0),32))*99.976))/$AP38</f>
        <v>0</v>
      </c>
      <c r="AA38" s="59">
        <v>0</v>
      </c>
      <c r="AB38" s="67">
        <f>(((INDEX(Output!$C$5:$BW$185,MATCH($C38,Output!$C$5:C$185,0),19))*3.4121416)+((INDEX(Output!$C$5:$BW$185,MATCH($C38,Output!$C$5:C$185,0),34))*99.976))/$AP38</f>
        <v>4.4176814359751013</v>
      </c>
      <c r="AC38" s="59">
        <v>4.57</v>
      </c>
      <c r="AD38" s="68">
        <f>INDEX(Output!$C$5:$CC$185,MATCH($C38,Output!$C$5:$C$185,0),76)+INDEX(Output!$C$5:$CC$185,MATCH($C38,Output!$C$5:$C$185,0),79)</f>
        <v>0</v>
      </c>
      <c r="AE38" s="61">
        <v>0</v>
      </c>
      <c r="AF38" s="68">
        <f>INDEX(Output!$C$5:$CD$185,MATCH($C38,Output!$C$5:$C$185,0),74)+INDEX(Output!$C$5:$CD$185,MATCH($C38,Output!$C$5:$C$185,0),77)</f>
        <v>0</v>
      </c>
      <c r="AG38" s="61">
        <v>0</v>
      </c>
      <c r="AH38" s="69">
        <f>IF($D$36=0,"",(D38-$D$36)/$D$36)</f>
        <v>-4.6565787858558944E-2</v>
      </c>
      <c r="AI38" s="70">
        <f>IF($E$36=0,"",(E38-$E$36)/$E$36)</f>
        <v>-4.0654520917678877E-2</v>
      </c>
      <c r="AJ38" s="69">
        <f>IF($J$36=0,"",(J38-$J$36)/$J$36)</f>
        <v>-4.3839488824873311E-2</v>
      </c>
      <c r="AK38" s="70">
        <f>IF($K$36=0,"",(K38-$K$36)/$K$36)</f>
        <v>-3.2768613464110544E-2</v>
      </c>
      <c r="AL38" s="67" t="str">
        <f t="shared" si="5"/>
        <v>No</v>
      </c>
      <c r="AM38" s="67" t="str">
        <f t="shared" si="40"/>
        <v>No</v>
      </c>
      <c r="AN38" s="71" t="str">
        <f>IF((AL38=AM38),(IF(AND(AI38&gt;(-0.5%*D$36),AI38&lt;(0.5%*D$36),AE38&lt;=AD38,AG38&lt;=AF38,(COUNTBLANK(D38:AK38)=0)),"Pass","Fail")),IF(COUNTA(D38:AK38)=0,"","Fail"))</f>
        <v>Pass</v>
      </c>
      <c r="AO38" s="74"/>
      <c r="AP38" s="65">
        <f>IF(ISNUMBER(SEARCH("RetlMed",C38)),Lookup!D$2,IF(ISNUMBER(SEARCH("OffSml",C38)),Lookup!A$2,IF(ISNUMBER(SEARCH("OffMed",C38)),Lookup!B$2,IF(ISNUMBER(SEARCH("OffLrg",C38)),Lookup!C$2,IF(ISNUMBER(SEARCH("RetlStrp",C38)),Lookup!E$2)))))</f>
        <v>24563.1</v>
      </c>
      <c r="AQ38" s="75"/>
    </row>
    <row r="39" spans="1:44" s="43" customFormat="1" ht="26.25" customHeight="1" x14ac:dyDescent="0.3">
      <c r="A39" s="45"/>
      <c r="B39" s="57" t="str">
        <f t="shared" si="1"/>
        <v>CBECC 2025.2.0</v>
      </c>
      <c r="C39" s="16" t="s">
        <v>101</v>
      </c>
      <c r="D39" s="58">
        <f>INDEX(Output!$C$5:$BW$185,MATCH($C39,Output!$C$5:$C$185,0),63)</f>
        <v>59.470700000000001</v>
      </c>
      <c r="E39" s="59">
        <v>59.28</v>
      </c>
      <c r="F39" s="58">
        <f>(INDEX(Output!$C$5:$BW$185,MATCH($C39,Output!$C$5:$C$185,0),21))/$AP39</f>
        <v>11.708579128855886</v>
      </c>
      <c r="G39" s="59">
        <v>11.67</v>
      </c>
      <c r="H39" s="58">
        <f>(INDEX(Output!$C$5:$BW$185,MATCH($C39,Output!$C$5:$C$185,0),36))/$AP39</f>
        <v>5.0386962557657629E-2</v>
      </c>
      <c r="I39" s="59">
        <v>0.05</v>
      </c>
      <c r="J39" s="58">
        <f t="shared" ref="J39:J40" si="41">SUM(L39,N39,P39,V39,X39,Z39,AB39)</f>
        <v>44.988900239113136</v>
      </c>
      <c r="K39" s="59">
        <v>44.86</v>
      </c>
      <c r="L39" s="58">
        <f>(((INDEX(Output!$C$5:$BW$185,MATCH($C39,Output!$C$5:$C$185,0),14))*3.4121416)+((INDEX(Output!$C$5:$BW$185,MATCH($C39,Output!$C$5:$C$185,0),29))*99.976))/$AP39</f>
        <v>0.61980553268927785</v>
      </c>
      <c r="M39" s="59">
        <v>0.47</v>
      </c>
      <c r="N39" s="58">
        <f>(((INDEX(Output!$C$5:$BW$185,MATCH($C39,Output!$C$5:$C$185,0),15))*3.4121416)+((INDEX(Output!$C$5:$BW$185,MATCH($C39,Output!$C$5:$C$185,0),30))*99.976))/$AP39</f>
        <v>15.092514723923284</v>
      </c>
      <c r="O39" s="59">
        <v>15.16</v>
      </c>
      <c r="P39" s="58">
        <f>(((INDEX(Output!$C$5:$BW$185,MATCH($C39,Output!$C$5:$C$185,0),20))*3.4121416)+((INDEX(Output!$C$5:$BW$185,MATCH($C39,Output!$C$5:$C$185,0),35))*99.976))/$AP39</f>
        <v>10.132976055764949</v>
      </c>
      <c r="Q39" s="59">
        <v>10.14</v>
      </c>
      <c r="R39" s="58">
        <f>(((INDEX(Output!$C$5:$BW$185,MATCH($C39,Output!$C$5:$C$185,0),37))+(INDEX(Output!$C$5:$BW$185,MATCH($C39,Output!$C$5:$C$185,0),38)))*99.976)/$AP39</f>
        <v>0</v>
      </c>
      <c r="S39" s="59">
        <v>0</v>
      </c>
      <c r="T39" s="58">
        <f>(((INDEX(Output!$C$5:$BW$185,MATCH($C39,Output!$C$5:$C$185,0),22))+(INDEX(Output!$C$5:$BW$185,MATCH($C39,Output!$C$5:$C$185,0),23))+(INDEX(Output!$C$5:$BW$185,MATCH($C39,Output!$C$5:$C$185,0),24))+(INDEX(Output!$C$5:$BW$185,MATCH($C39,Output!$C$5:$C$185,0),25)))*3.4121416)/$AP39</f>
        <v>10.831365932175371</v>
      </c>
      <c r="U39" s="59">
        <v>10.79</v>
      </c>
      <c r="V39" s="58">
        <f>(((INDEX(Output!$C$5:$BW$185,MATCH($C39,Output!$C$5:$C$185,0),16))*3.4121416)+((INDEX(Output!$C$5:$BW$185,MATCH($C39,Output!$C$5:$C$185,0),31))*99.976))/$AP39</f>
        <v>14.725922490760532</v>
      </c>
      <c r="W39" s="59">
        <v>14.52</v>
      </c>
      <c r="X39" s="58">
        <f>(((INDEX(Output!$C$5:$BW$185,MATCH($C39,Output!$C$5:C$185,0),18))*3.4121416)+((INDEX(Output!$C$5:$BW$185,MATCH($C39,Output!$C$5:C$185,0),33))*99.976))/$AP39</f>
        <v>0</v>
      </c>
      <c r="Y39" s="59">
        <v>0</v>
      </c>
      <c r="Z39" s="58">
        <f>(((INDEX(Output!$C$5:$BW$185,MATCH($C39,Output!$C$5:C$185,0),17))*3.4121416)+((INDEX(Output!$C$5:$BW$185,MATCH($C39,Output!$C$5:C$185,0),32))*99.976))/$AP39</f>
        <v>0</v>
      </c>
      <c r="AA39" s="59">
        <v>0</v>
      </c>
      <c r="AB39" s="58">
        <f>(((INDEX(Output!$C$5:$BW$185,MATCH($C39,Output!$C$5:C$185,0),19))*3.4121416)+((INDEX(Output!$C$5:$BW$185,MATCH($C39,Output!$C$5:C$185,0),34))*99.976))/$AP39</f>
        <v>4.4176814359751013</v>
      </c>
      <c r="AC39" s="59">
        <v>4.57</v>
      </c>
      <c r="AD39" s="60">
        <f>INDEX(Output!$C$5:$CC$185,MATCH($C39,Output!$C$5:$C$185,0),76)+INDEX(Output!$C$5:$CC$185,MATCH($C39,Output!$C$5:$C$185,0),79)</f>
        <v>0</v>
      </c>
      <c r="AE39" s="61">
        <v>0</v>
      </c>
      <c r="AF39" s="60">
        <f>INDEX(Output!$C$5:$CD$185,MATCH($C39,Output!$C$5:$C$185,0),74)+INDEX(Output!$C$5:$CD$185,MATCH($C39,Output!$C$5:$C$185,0),77)</f>
        <v>0</v>
      </c>
      <c r="AG39" s="61">
        <v>0</v>
      </c>
      <c r="AH39" s="62"/>
      <c r="AI39" s="58"/>
      <c r="AJ39" s="62"/>
      <c r="AK39" s="72"/>
      <c r="AL39" s="58"/>
      <c r="AM39" s="58"/>
      <c r="AN39" s="63"/>
      <c r="AO39" s="64"/>
      <c r="AP39" s="65">
        <f>IF(ISNUMBER(SEARCH("RetlMed",C39)),Lookup!D$2,IF(ISNUMBER(SEARCH("OffSml",C39)),Lookup!A$2,IF(ISNUMBER(SEARCH("OffMed",C39)),Lookup!B$2,IF(ISNUMBER(SEARCH("OffLrg",C39)),Lookup!C$2,IF(ISNUMBER(SEARCH("RetlStrp",C39)),Lookup!E$2)))))</f>
        <v>24563.1</v>
      </c>
      <c r="AR39" s="56"/>
    </row>
    <row r="40" spans="1:44" s="82" customFormat="1" ht="25.5" customHeight="1" x14ac:dyDescent="0.3">
      <c r="A40" s="22"/>
      <c r="B40" s="57" t="str">
        <f t="shared" si="1"/>
        <v>CBECC 2025.2.0</v>
      </c>
      <c r="C40" s="17" t="s">
        <v>170</v>
      </c>
      <c r="D40" s="67">
        <f>INDEX(Output!$C$5:$BW$185,MATCH($C40,Output!$C$5:$C$185,0),63)</f>
        <v>60.456600000000002</v>
      </c>
      <c r="E40" s="59">
        <v>61.61</v>
      </c>
      <c r="F40" s="67">
        <f>(INDEX(Output!$C$5:$BW$185,MATCH($C40,Output!$C$5:$C$185,0),21))/$AP40</f>
        <v>11.919342428276561</v>
      </c>
      <c r="G40" s="59">
        <v>12.21</v>
      </c>
      <c r="H40" s="67">
        <f>(INDEX(Output!$C$5:$BW$185,MATCH($C40,Output!$C$5:$C$185,0),36))/$AP40</f>
        <v>5.1120176199258245E-2</v>
      </c>
      <c r="I40" s="59">
        <v>0.04</v>
      </c>
      <c r="J40" s="67">
        <f t="shared" si="41"/>
        <v>45.781211174198702</v>
      </c>
      <c r="K40" s="59">
        <v>46.02</v>
      </c>
      <c r="L40" s="67">
        <f>(((INDEX(Output!$C$5:$BW$185,MATCH($C40,Output!$C$5:$C$185,0),14))*3.4121416)+((INDEX(Output!$C$5:$BW$185,MATCH($C40,Output!$C$5:$C$185,0),29))*99.976))/$AP40</f>
        <v>0.69306045767838742</v>
      </c>
      <c r="M40" s="59">
        <v>0.57999999999999996</v>
      </c>
      <c r="N40" s="67">
        <f>(((INDEX(Output!$C$5:$BW$185,MATCH($C40,Output!$C$5:$C$185,0),15))*3.4121416)+((INDEX(Output!$C$5:$BW$185,MATCH($C40,Output!$C$5:$C$185,0),30))*99.976))/$AP40</f>
        <v>15.793888041558272</v>
      </c>
      <c r="O40" s="59">
        <v>15.93</v>
      </c>
      <c r="P40" s="67">
        <f>(((INDEX(Output!$C$5:$BW$185,MATCH($C40,Output!$C$5:$C$185,0),20))*3.4121416)+((INDEX(Output!$C$5:$BW$185,MATCH($C40,Output!$C$5:$C$185,0),35))*99.976))/$AP40</f>
        <v>10.132976055764949</v>
      </c>
      <c r="Q40" s="59">
        <v>10.14</v>
      </c>
      <c r="R40" s="67">
        <f>(((INDEX(Output!$C$5:$BW$185,MATCH($C40,Output!$C$5:$C$185,0),37))+(INDEX(Output!$C$5:$BW$185,MATCH($C40,Output!$C$5:$C$185,0),38)))*99.976)/$AP40</f>
        <v>0</v>
      </c>
      <c r="S40" s="59">
        <v>0</v>
      </c>
      <c r="T40" s="67">
        <f>(((INDEX(Output!$C$5:$BW$185,MATCH($C40,Output!$C$5:$C$185,0),22))+(INDEX(Output!$C$5:$BW$185,MATCH($C40,Output!$C$5:$C$185,0),23))+(INDEX(Output!$C$5:$BW$185,MATCH($C40,Output!$C$5:$C$185,0),24))+(INDEX(Output!$C$5:$BW$185,MATCH($C40,Output!$C$5:$C$185,0),25)))*3.4121416)/$AP40</f>
        <v>10.831365932175371</v>
      </c>
      <c r="U40" s="59">
        <v>10.79</v>
      </c>
      <c r="V40" s="67">
        <f>(((INDEX(Output!$C$5:$BW$185,MATCH($C40,Output!$C$5:$C$185,0),16))*3.4121416)+((INDEX(Output!$C$5:$BW$185,MATCH($C40,Output!$C$5:$C$185,0),31))*99.976))/$AP40</f>
        <v>14.743564481519028</v>
      </c>
      <c r="W40" s="59">
        <v>15.61</v>
      </c>
      <c r="X40" s="67">
        <f>(((INDEX(Output!$C$5:$BW$185,MATCH($C40,Output!$C$5:C$185,0),18))*3.4121416)+((INDEX(Output!$C$5:$BW$185,MATCH($C40,Output!$C$5:C$185,0),33))*99.976))/$AP40</f>
        <v>0</v>
      </c>
      <c r="Y40" s="59">
        <v>0</v>
      </c>
      <c r="Z40" s="67">
        <f>(((INDEX(Output!$C$5:$BW$185,MATCH($C40,Output!$C$5:C$185,0),17))*3.4121416)+((INDEX(Output!$C$5:$BW$185,MATCH($C40,Output!$C$5:C$185,0),32))*99.976))/$AP40</f>
        <v>0</v>
      </c>
      <c r="AA40" s="59">
        <v>0</v>
      </c>
      <c r="AB40" s="67">
        <f>(((INDEX(Output!$C$5:$BW$185,MATCH($C40,Output!$C$5:C$185,0),19))*3.4121416)+((INDEX(Output!$C$5:$BW$185,MATCH($C40,Output!$C$5:C$185,0),34))*99.976))/$AP40</f>
        <v>4.4177221376780622</v>
      </c>
      <c r="AC40" s="59">
        <v>3.77</v>
      </c>
      <c r="AD40" s="68">
        <f>INDEX(Output!$C$5:$CC$185,MATCH($C40,Output!$C$5:$C$185,0),76)+INDEX(Output!$C$5:$CC$185,MATCH($C40,Output!$C$5:$C$185,0),79)</f>
        <v>0</v>
      </c>
      <c r="AE40" s="61">
        <v>0</v>
      </c>
      <c r="AF40" s="68">
        <f>INDEX(Output!$C$5:$CD$185,MATCH($C40,Output!$C$5:$C$185,0),74)+INDEX(Output!$C$5:$CD$185,MATCH($C40,Output!$C$5:$C$185,0),77)</f>
        <v>0</v>
      </c>
      <c r="AG40" s="61">
        <v>0</v>
      </c>
      <c r="AH40" s="69">
        <f>IF($D$39=0,"",(D40-$D$39)/$D$39)</f>
        <v>1.6577911475735126E-2</v>
      </c>
      <c r="AI40" s="70">
        <f>IF($E$39=0,"",(E40-$E$39)/$E$39)</f>
        <v>3.9304993252361642E-2</v>
      </c>
      <c r="AJ40" s="69">
        <f>IF($J$39=0,"",(J40-$J$39)/$J$39)</f>
        <v>1.7611253684230659E-2</v>
      </c>
      <c r="AK40" s="70">
        <f>IF($K$39=0,"",(K40-$K$39)/$K$39)</f>
        <v>2.5858225590726789E-2</v>
      </c>
      <c r="AL40" s="67" t="str">
        <f t="shared" si="5"/>
        <v>Yes</v>
      </c>
      <c r="AM40" s="67" t="str">
        <f t="shared" si="40"/>
        <v>Yes</v>
      </c>
      <c r="AN40" s="71" t="str">
        <f>IF((AL40=AM40),(IF(AND(AI40&gt;(-0.5%*D$39),AI40&lt;(0.5%*D$39),AE40&lt;=AD40,AG40&lt;=AF40,(COUNTBLANK(D40:AK40)=0)),"Pass","Fail")),IF(COUNTA(D40:AK40)=0,"","Fail"))</f>
        <v>Pass</v>
      </c>
      <c r="AO40" s="74"/>
      <c r="AP40" s="65">
        <f>IF(ISNUMBER(SEARCH("RetlMed",C40)),Lookup!D$2,IF(ISNUMBER(SEARCH("OffSml",C40)),Lookup!A$2,IF(ISNUMBER(SEARCH("OffMed",C40)),Lookup!B$2,IF(ISNUMBER(SEARCH("OffLrg",C40)),Lookup!C$2,IF(ISNUMBER(SEARCH("RetlStrp",C40)),Lookup!E$2)))))</f>
        <v>24563.1</v>
      </c>
      <c r="AQ40" s="75"/>
      <c r="AR40" s="24"/>
    </row>
    <row r="41" spans="1:44" s="82" customFormat="1" ht="25.5" customHeight="1" x14ac:dyDescent="0.3">
      <c r="A41" s="22"/>
      <c r="B41" s="57" t="str">
        <f t="shared" si="1"/>
        <v>CBECC 2025.2.0</v>
      </c>
      <c r="C41" s="17" t="s">
        <v>171</v>
      </c>
      <c r="D41" s="67">
        <f>INDEX(Output!$C$5:$BW$185,MATCH($C41,Output!$C$5:$C$185,0),63)</f>
        <v>59.100499999999997</v>
      </c>
      <c r="E41" s="59">
        <v>58.9</v>
      </c>
      <c r="F41" s="67">
        <f>(INDEX(Output!$C$5:$BW$185,MATCH($C41,Output!$C$5:$C$185,0),21))/$AP41</f>
        <v>11.633344325431237</v>
      </c>
      <c r="G41" s="59">
        <v>11.59</v>
      </c>
      <c r="H41" s="67">
        <f>(INDEX(Output!$C$5:$BW$185,MATCH($C41,Output!$C$5:$C$185,0),36))/$AP41</f>
        <v>5.0047835981614698E-2</v>
      </c>
      <c r="I41" s="59">
        <v>0.05</v>
      </c>
      <c r="J41" s="67">
        <f t="shared" ref="J41:J43" si="42">SUM(L41,N41,P41,V41,X41,Z41,AB41)</f>
        <v>44.698140934530251</v>
      </c>
      <c r="K41" s="59">
        <v>44.53</v>
      </c>
      <c r="L41" s="67">
        <f>(((INDEX(Output!$C$5:$BW$185,MATCH($C41,Output!$C$5:$C$185,0),14))*3.4121416)+((INDEX(Output!$C$5:$BW$185,MATCH($C41,Output!$C$5:$C$185,0),29))*99.976))/$AP41</f>
        <v>0.58585624224955313</v>
      </c>
      <c r="M41" s="59">
        <v>0.44</v>
      </c>
      <c r="N41" s="67">
        <f>(((INDEX(Output!$C$5:$BW$185,MATCH($C41,Output!$C$5:$C$185,0),15))*3.4121416)+((INDEX(Output!$C$5:$BW$185,MATCH($C41,Output!$C$5:$C$185,0),30))*99.976))/$AP41</f>
        <v>14.83107986874621</v>
      </c>
      <c r="O41" s="59">
        <v>14.91</v>
      </c>
      <c r="P41" s="67">
        <f>(((INDEX(Output!$C$5:$BW$185,MATCH($C41,Output!$C$5:$C$185,0),20))*3.4121416)+((INDEX(Output!$C$5:$BW$185,MATCH($C41,Output!$C$5:$C$185,0),35))*99.976))/$AP41</f>
        <v>10.132976055764949</v>
      </c>
      <c r="Q41" s="59">
        <v>10.14</v>
      </c>
      <c r="R41" s="67">
        <f>(((INDEX(Output!$C$5:$BW$185,MATCH($C41,Output!$C$5:$C$185,0),37))+(INDEX(Output!$C$5:$BW$185,MATCH($C41,Output!$C$5:$C$185,0),38)))*99.976)/$AP41</f>
        <v>0</v>
      </c>
      <c r="S41" s="59">
        <v>0</v>
      </c>
      <c r="T41" s="67">
        <f>(((INDEX(Output!$C$5:$BW$185,MATCH($C41,Output!$C$5:$C$185,0),22))+(INDEX(Output!$C$5:$BW$185,MATCH($C41,Output!$C$5:$C$185,0),23))+(INDEX(Output!$C$5:$BW$185,MATCH($C41,Output!$C$5:$C$185,0),24))+(INDEX(Output!$C$5:$BW$185,MATCH($C41,Output!$C$5:$C$185,0),25)))*3.4121416)/$AP41</f>
        <v>10.831365932175371</v>
      </c>
      <c r="U41" s="59">
        <v>10.79</v>
      </c>
      <c r="V41" s="67">
        <f>(((INDEX(Output!$C$5:$BW$185,MATCH($C41,Output!$C$5:$C$185,0),16))*3.4121416)+((INDEX(Output!$C$5:$BW$185,MATCH($C41,Output!$C$5:$C$185,0),31))*99.976))/$AP41</f>
        <v>14.73050663009148</v>
      </c>
      <c r="W41" s="59">
        <v>14.52</v>
      </c>
      <c r="X41" s="67">
        <f>(((INDEX(Output!$C$5:$BW$185,MATCH($C41,Output!$C$5:C$185,0),18))*3.4121416)+((INDEX(Output!$C$5:$BW$185,MATCH($C41,Output!$C$5:C$185,0),33))*99.976))/$AP41</f>
        <v>0</v>
      </c>
      <c r="Y41" s="59">
        <v>0</v>
      </c>
      <c r="Z41" s="67">
        <f>(((INDEX(Output!$C$5:$BW$185,MATCH($C41,Output!$C$5:C$185,0),17))*3.4121416)+((INDEX(Output!$C$5:$BW$185,MATCH($C41,Output!$C$5:C$185,0),32))*99.976))/$AP41</f>
        <v>0</v>
      </c>
      <c r="AA41" s="59">
        <v>0</v>
      </c>
      <c r="AB41" s="67">
        <f>(((INDEX(Output!$C$5:$BW$185,MATCH($C41,Output!$C$5:C$185,0),19))*3.4121416)+((INDEX(Output!$C$5:$BW$185,MATCH($C41,Output!$C$5:C$185,0),34))*99.976))/$AP41</f>
        <v>4.4177221376780622</v>
      </c>
      <c r="AC41" s="59">
        <v>4.53</v>
      </c>
      <c r="AD41" s="68">
        <f>INDEX(Output!$C$5:$CC$185,MATCH($C41,Output!$C$5:$C$185,0),76)+INDEX(Output!$C$5:$CC$185,MATCH($C41,Output!$C$5:$C$185,0),79)</f>
        <v>0</v>
      </c>
      <c r="AE41" s="61">
        <v>0</v>
      </c>
      <c r="AF41" s="68">
        <f>INDEX(Output!$C$5:$CD$185,MATCH($C41,Output!$C$5:$C$185,0),74)+INDEX(Output!$C$5:$CD$185,MATCH($C41,Output!$C$5:$C$185,0),77)</f>
        <v>0</v>
      </c>
      <c r="AG41" s="61">
        <v>0</v>
      </c>
      <c r="AH41" s="69">
        <f t="shared" ref="AH41:AH43" si="43">IF($D$39=0,"",(D41-$D$39)/$D$39)</f>
        <v>-6.2249141173721526E-3</v>
      </c>
      <c r="AI41" s="70">
        <f t="shared" ref="AI41:AI43" si="44">IF($E$39=0,"",(E41-$E$39)/$E$39)</f>
        <v>-6.4102564102564534E-3</v>
      </c>
      <c r="AJ41" s="69">
        <f t="shared" ref="AJ41:AJ43" si="45">IF($J$39=0,"",(J41-$J$39)/$J$39)</f>
        <v>-6.4629120302456275E-3</v>
      </c>
      <c r="AK41" s="70">
        <f t="shared" ref="AK41:AK43" si="46">IF($K$39=0,"",(K41-$K$39)/$K$39)</f>
        <v>-7.3562193490860073E-3</v>
      </c>
      <c r="AL41" s="67" t="str">
        <f t="shared" si="5"/>
        <v>No</v>
      </c>
      <c r="AM41" s="67" t="str">
        <f t="shared" si="40"/>
        <v>No</v>
      </c>
      <c r="AN41" s="71" t="str">
        <f>IF((AL41=AM41),(IF(AND(AI41&gt;(-0.5%*D$39),AI41&lt;(0.5%*D$39),AE41&lt;=AD41,AG41&lt;=AF41,(COUNTBLANK(D41:AK41)=0)),"Pass","Fail")),IF(COUNTA(D41:AK41)=0,"","Fail"))</f>
        <v>Pass</v>
      </c>
      <c r="AO41" s="74"/>
      <c r="AP41" s="65">
        <f>IF(ISNUMBER(SEARCH("RetlMed",C41)),Lookup!D$2,IF(ISNUMBER(SEARCH("OffSml",C41)),Lookup!A$2,IF(ISNUMBER(SEARCH("OffMed",C41)),Lookup!B$2,IF(ISNUMBER(SEARCH("OffLrg",C41)),Lookup!C$2,IF(ISNUMBER(SEARCH("RetlStrp",C41)),Lookup!E$2)))))</f>
        <v>24563.1</v>
      </c>
      <c r="AQ41" s="75"/>
      <c r="AR41" s="24"/>
    </row>
    <row r="42" spans="1:44" s="82" customFormat="1" ht="25.5" customHeight="1" x14ac:dyDescent="0.3">
      <c r="A42" s="22"/>
      <c r="B42" s="57" t="str">
        <f t="shared" si="1"/>
        <v>CBECC 2025.2.0</v>
      </c>
      <c r="C42" s="17" t="s">
        <v>172</v>
      </c>
      <c r="D42" s="67">
        <f>INDEX(Output!$C$5:$BW$185,MATCH($C42,Output!$C$5:$C$185,0),63)</f>
        <v>59.474800000000002</v>
      </c>
      <c r="E42" s="59">
        <v>59.28</v>
      </c>
      <c r="F42" s="67">
        <f>(INDEX(Output!$C$5:$BW$185,MATCH($C42,Output!$C$5:$C$185,0),21))/$AP42</f>
        <v>11.715622213808519</v>
      </c>
      <c r="G42" s="59">
        <v>11.67</v>
      </c>
      <c r="H42" s="67">
        <f>(INDEX(Output!$C$5:$BW$185,MATCH($C42,Output!$C$5:$C$185,0),36))/$AP42</f>
        <v>5.0160199649067094E-2</v>
      </c>
      <c r="I42" s="59">
        <v>0.05</v>
      </c>
      <c r="J42" s="67">
        <f t="shared" si="42"/>
        <v>44.990134690920939</v>
      </c>
      <c r="K42" s="59">
        <v>44.81</v>
      </c>
      <c r="L42" s="67">
        <f>(((INDEX(Output!$C$5:$BW$185,MATCH($C42,Output!$C$5:$C$185,0),14))*3.4121416)+((INDEX(Output!$C$5:$BW$185,MATCH($C42,Output!$C$5:$C$185,0),29))*99.976))/$AP42</f>
        <v>0.59710619294795853</v>
      </c>
      <c r="M42" s="59">
        <v>0.45</v>
      </c>
      <c r="N42" s="67">
        <f>(((INDEX(Output!$C$5:$BW$185,MATCH($C42,Output!$C$5:$C$185,0),15))*3.4121416)+((INDEX(Output!$C$5:$BW$185,MATCH($C42,Output!$C$5:$C$185,0),30))*99.976))/$AP42</f>
        <v>15.111129107873193</v>
      </c>
      <c r="O42" s="59">
        <v>15.17</v>
      </c>
      <c r="P42" s="67">
        <f>(((INDEX(Output!$C$5:$BW$185,MATCH($C42,Output!$C$5:$C$185,0),20))*3.4121416)+((INDEX(Output!$C$5:$BW$185,MATCH($C42,Output!$C$5:$C$185,0),35))*99.976))/$AP42</f>
        <v>10.132976055764949</v>
      </c>
      <c r="Q42" s="59">
        <v>10.14</v>
      </c>
      <c r="R42" s="67">
        <f>(((INDEX(Output!$C$5:$BW$185,MATCH($C42,Output!$C$5:$C$185,0),37))+(INDEX(Output!$C$5:$BW$185,MATCH($C42,Output!$C$5:$C$185,0),38)))*99.976)/$AP42</f>
        <v>0</v>
      </c>
      <c r="S42" s="59">
        <v>0</v>
      </c>
      <c r="T42" s="67">
        <f>(((INDEX(Output!$C$5:$BW$185,MATCH($C42,Output!$C$5:$C$185,0),22))+(INDEX(Output!$C$5:$BW$185,MATCH($C42,Output!$C$5:$C$185,0),23))+(INDEX(Output!$C$5:$BW$185,MATCH($C42,Output!$C$5:$C$185,0),24))+(INDEX(Output!$C$5:$BW$185,MATCH($C42,Output!$C$5:$C$185,0),25)))*3.4121416)/$AP42</f>
        <v>10.831365932175371</v>
      </c>
      <c r="U42" s="59">
        <v>10.79</v>
      </c>
      <c r="V42" s="67">
        <f>(((INDEX(Output!$C$5:$BW$185,MATCH($C42,Output!$C$5:$C$185,0),16))*3.4121416)+((INDEX(Output!$C$5:$BW$185,MATCH($C42,Output!$C$5:$C$185,0),31))*99.976))/$AP42</f>
        <v>14.731201196656775</v>
      </c>
      <c r="W42" s="59">
        <v>14.52</v>
      </c>
      <c r="X42" s="67">
        <f>(((INDEX(Output!$C$5:$BW$185,MATCH($C42,Output!$C$5:C$185,0),18))*3.4121416)+((INDEX(Output!$C$5:$BW$185,MATCH($C42,Output!$C$5:C$185,0),33))*99.976))/$AP42</f>
        <v>0</v>
      </c>
      <c r="Y42" s="59">
        <v>0</v>
      </c>
      <c r="Z42" s="67">
        <f>(((INDEX(Output!$C$5:$BW$185,MATCH($C42,Output!$C$5:C$185,0),17))*3.4121416)+((INDEX(Output!$C$5:$BW$185,MATCH($C42,Output!$C$5:C$185,0),32))*99.976))/$AP42</f>
        <v>0</v>
      </c>
      <c r="AA42" s="59">
        <v>0</v>
      </c>
      <c r="AB42" s="67">
        <f>(((INDEX(Output!$C$5:$BW$185,MATCH($C42,Output!$C$5:C$185,0),19))*3.4121416)+((INDEX(Output!$C$5:$BW$185,MATCH($C42,Output!$C$5:C$185,0),34))*99.976))/$AP42</f>
        <v>4.4177221376780622</v>
      </c>
      <c r="AC42" s="59">
        <v>4.53</v>
      </c>
      <c r="AD42" s="68">
        <f>INDEX(Output!$C$5:$CC$185,MATCH($C42,Output!$C$5:$C$185,0),76)+INDEX(Output!$C$5:$CC$185,MATCH($C42,Output!$C$5:$C$185,0),79)</f>
        <v>0</v>
      </c>
      <c r="AE42" s="61">
        <v>0</v>
      </c>
      <c r="AF42" s="68">
        <f>INDEX(Output!$C$5:$CD$185,MATCH($C42,Output!$C$5:$C$185,0),74)+INDEX(Output!$C$5:$CD$185,MATCH($C42,Output!$C$5:$C$185,0),77)</f>
        <v>0</v>
      </c>
      <c r="AG42" s="61">
        <v>0</v>
      </c>
      <c r="AH42" s="69">
        <f t="shared" si="43"/>
        <v>6.8941512375020019E-5</v>
      </c>
      <c r="AI42" s="70">
        <f t="shared" si="44"/>
        <v>0</v>
      </c>
      <c r="AJ42" s="69">
        <f t="shared" si="45"/>
        <v>2.7439030544039997E-5</v>
      </c>
      <c r="AK42" s="70">
        <f t="shared" si="46"/>
        <v>-1.1145786892553982E-3</v>
      </c>
      <c r="AL42" s="67" t="str">
        <f t="shared" si="5"/>
        <v>Yes</v>
      </c>
      <c r="AM42" s="67" t="str">
        <f t="shared" si="40"/>
        <v>Yes</v>
      </c>
      <c r="AN42" s="71" t="str">
        <f>IF((AL42=AM42),(IF(AND(AI42&gt;(-0.5%*D$39),AI42&lt;(0.5%*D$39),AE42&lt;=AD42,AG42&lt;=AF42,(COUNTBLANK(D42:AK42)=0)),"Pass","Fail")),IF(COUNTA(D42:AK42)=0,"","Fail"))</f>
        <v>Pass</v>
      </c>
      <c r="AO42" s="74"/>
      <c r="AP42" s="65">
        <f>IF(ISNUMBER(SEARCH("RetlMed",C42)),Lookup!D$2,IF(ISNUMBER(SEARCH("OffSml",C42)),Lookup!A$2,IF(ISNUMBER(SEARCH("OffMed",C42)),Lookup!B$2,IF(ISNUMBER(SEARCH("OffLrg",C42)),Lookup!C$2,IF(ISNUMBER(SEARCH("RetlStrp",C42)),Lookup!E$2)))))</f>
        <v>24563.1</v>
      </c>
      <c r="AQ42" s="75"/>
      <c r="AR42" s="24"/>
    </row>
    <row r="43" spans="1:44" s="82" customFormat="1" ht="25.5" hidden="1" customHeight="1" x14ac:dyDescent="0.3">
      <c r="A43" s="22"/>
      <c r="B43" s="57" t="str">
        <f t="shared" si="1"/>
        <v>CBECC 2025.2.0</v>
      </c>
      <c r="C43" s="17"/>
      <c r="D43" s="67" t="e">
        <f>INDEX(Output!$C$5:$BW$185,MATCH($C43,Output!$C$5:$C$185,0),63)</f>
        <v>#N/A</v>
      </c>
      <c r="E43" s="59"/>
      <c r="F43" s="67" t="e">
        <f>(INDEX(Output!$C$5:$BW$185,MATCH($C43,Output!$C$5:$C$185,0),21))/$AP43</f>
        <v>#N/A</v>
      </c>
      <c r="G43" s="59"/>
      <c r="H43" s="67" t="e">
        <f>(INDEX(Output!$C$5:$BW$185,MATCH($C43,Output!$C$5:$C$185,0),36))/$AP43</f>
        <v>#N/A</v>
      </c>
      <c r="I43" s="59"/>
      <c r="J43" s="67" t="e">
        <f t="shared" si="42"/>
        <v>#N/A</v>
      </c>
      <c r="K43" s="59"/>
      <c r="L43" s="67" t="e">
        <f>(((INDEX(Output!$C$5:$BW$185,MATCH($C43,Output!$C$5:$C$185,0),14))*3.4121416)+((INDEX(Output!$C$5:$BW$185,MATCH($C43,Output!$C$5:$C$185,0),29))*99.976))/$AP43</f>
        <v>#N/A</v>
      </c>
      <c r="M43" s="59"/>
      <c r="N43" s="67" t="e">
        <f>(((INDEX(Output!$C$5:$BW$185,MATCH($C43,Output!$C$5:$C$185,0),15))*3.4121416)+((INDEX(Output!$C$5:$BW$185,MATCH($C43,Output!$C$5:$C$185,0),30))*99.976))/$AP43</f>
        <v>#N/A</v>
      </c>
      <c r="O43" s="59"/>
      <c r="P43" s="67" t="e">
        <f>(((INDEX(Output!$C$5:$BW$185,MATCH($C43,Output!$C$5:$C$185,0),20))*3.4121416)+((INDEX(Output!$C$5:$BW$185,MATCH($C43,Output!$C$5:$C$185,0),35))*99.976))/$AP43</f>
        <v>#N/A</v>
      </c>
      <c r="Q43" s="59"/>
      <c r="R43" s="67" t="e">
        <f>(((INDEX(Output!$C$5:$BW$185,MATCH($C43,Output!$C$5:$C$185,0),37))+(INDEX(Output!$C$5:$BW$185,MATCH($C43,Output!$C$5:$C$185,0),38)))*99.976)/$AP43</f>
        <v>#N/A</v>
      </c>
      <c r="S43" s="59"/>
      <c r="T43" s="67" t="e">
        <f>(((INDEX(Output!$C$5:$BW$185,MATCH($C43,Output!$C$5:$C$185,0),22))+(INDEX(Output!$C$5:$BW$185,MATCH($C43,Output!$C$5:$C$185,0),23))+(INDEX(Output!$C$5:$BW$185,MATCH($C43,Output!$C$5:$C$185,0),24))+(INDEX(Output!$C$5:$BW$185,MATCH($C43,Output!$C$5:$C$185,0),25)))*3.4121416)/$AP43</f>
        <v>#N/A</v>
      </c>
      <c r="U43" s="59"/>
      <c r="V43" s="67" t="e">
        <f>(((INDEX(Output!$C$5:$BW$185,MATCH($C43,Output!$C$5:$C$185,0),16))*3.4121416)+((INDEX(Output!$C$5:$BW$185,MATCH($C43,Output!$C$5:$C$185,0),31))*99.976))/$AP43</f>
        <v>#N/A</v>
      </c>
      <c r="W43" s="59"/>
      <c r="X43" s="67" t="e">
        <f>(((INDEX(Output!$C$5:$BW$185,MATCH($C43,Output!$C$5:C$185,0),18))*3.4121416)+((INDEX(Output!$C$5:$BW$185,MATCH($C43,Output!$C$5:C$185,0),33))*99.976))/$AP43</f>
        <v>#N/A</v>
      </c>
      <c r="Y43" s="59"/>
      <c r="Z43" s="67" t="e">
        <f>(((INDEX(Output!$C$5:$BW$185,MATCH($C43,Output!$C$5:C$185,0),17))*3.4121416)+((INDEX(Output!$C$5:$BW$185,MATCH($C43,Output!$C$5:C$185,0),32))*99.976))/$AP43</f>
        <v>#N/A</v>
      </c>
      <c r="AA43" s="59"/>
      <c r="AB43" s="67" t="e">
        <f>(((INDEX(Output!$C$5:$BW$185,MATCH($C43,Output!$C$5:C$185,0),19))*3.4121416)+((INDEX(Output!$C$5:$BW$185,MATCH($C43,Output!$C$5:C$185,0),34))*99.976))/$AP43</f>
        <v>#N/A</v>
      </c>
      <c r="AC43" s="59"/>
      <c r="AD43" s="68" t="e">
        <f>INDEX(Output!$C$5:$CC$185,MATCH($C43,Output!$C$5:$C$185,0),76)+INDEX(Output!$C$5:$CC$185,MATCH($C43,Output!$C$5:$C$185,0),79)</f>
        <v>#N/A</v>
      </c>
      <c r="AE43" s="61">
        <v>0</v>
      </c>
      <c r="AF43" s="68" t="e">
        <f>INDEX(Output!$C$5:$CD$185,MATCH($C43,Output!$C$5:$C$185,0),74)+INDEX(Output!$C$5:$CD$185,MATCH($C43,Output!$C$5:$C$185,0),77)</f>
        <v>#N/A</v>
      </c>
      <c r="AG43" s="61">
        <v>0</v>
      </c>
      <c r="AH43" s="69" t="e">
        <f t="shared" si="43"/>
        <v>#N/A</v>
      </c>
      <c r="AI43" s="70">
        <f t="shared" si="44"/>
        <v>-1</v>
      </c>
      <c r="AJ43" s="69" t="e">
        <f t="shared" si="45"/>
        <v>#N/A</v>
      </c>
      <c r="AK43" s="70">
        <f t="shared" si="46"/>
        <v>-1</v>
      </c>
      <c r="AL43" s="67" t="e">
        <f t="shared" si="5"/>
        <v>#N/A</v>
      </c>
      <c r="AM43" s="67" t="e">
        <f t="shared" si="40"/>
        <v>#N/A</v>
      </c>
      <c r="AN43" s="71" t="e">
        <f>IF((AL43=AM43),(IF(AND(AI43&gt;(-0.5%*D$39),AI43&lt;(0.5%*D$39),AE43&lt;=AD43,AG43&lt;=AF43,(COUNTBLANK(D43:AK43)=0)),"Pass","Fail")),IF(COUNTA(D43:AK43)=0,"","Fail"))</f>
        <v>#N/A</v>
      </c>
      <c r="AO43" s="74"/>
      <c r="AP43" s="65" t="b">
        <f>IF(ISNUMBER(SEARCH("RetlMed",C43)),Lookup!D$2,IF(ISNUMBER(SEARCH("OffSml",C43)),Lookup!A$2,IF(ISNUMBER(SEARCH("OffMed",C43)),Lookup!B$2,IF(ISNUMBER(SEARCH("OffLrg",C43)),Lookup!C$2,IF(ISNUMBER(SEARCH("RetlStrp",C43)),Lookup!E$2)))))</f>
        <v>0</v>
      </c>
      <c r="AQ43" s="75"/>
      <c r="AR43" s="24"/>
    </row>
    <row r="44" spans="1:44" s="43" customFormat="1" ht="26.25" customHeight="1" x14ac:dyDescent="0.3">
      <c r="A44" s="45"/>
      <c r="B44" s="57" t="str">
        <f t="shared" si="1"/>
        <v>CBECC 2025.2.0</v>
      </c>
      <c r="C44" s="16" t="s">
        <v>173</v>
      </c>
      <c r="D44" s="58">
        <f>INDEX(Output!$C$5:$BW$185,MATCH($C44,Output!$C$5:$C$185,0),63)</f>
        <v>38.885899999999999</v>
      </c>
      <c r="E44" s="59">
        <v>40.83</v>
      </c>
      <c r="F44" s="58">
        <f>(INDEX(Output!$C$5:$BW$185,MATCH($C44,Output!$C$5:$C$185,0),21))/$AP44</f>
        <v>7.3216735672614615</v>
      </c>
      <c r="G44" s="59">
        <v>7.72</v>
      </c>
      <c r="H44" s="58">
        <f>(INDEX(Output!$C$5:$BW$185,MATCH($C44,Output!$C$5:$C$185,0),36))/$AP44</f>
        <v>6.6148002491542193E-2</v>
      </c>
      <c r="I44" s="59">
        <v>7.0000000000000007E-2</v>
      </c>
      <c r="J44" s="58">
        <f t="shared" ref="J44:J48" si="47">SUM(L44,N44,P44,V44,X44,Z44,AB44)</f>
        <v>31.59570577988935</v>
      </c>
      <c r="K44" s="59">
        <v>33.14</v>
      </c>
      <c r="L44" s="58">
        <f>(((INDEX(Output!$C$5:$BW$185,MATCH($C44,Output!$C$5:$C$185,0),14))*3.4121416)+((INDEX(Output!$C$5:$BW$185,MATCH($C44,Output!$C$5:$C$185,0),29))*99.976))/$AP44</f>
        <v>1.5763118329526811</v>
      </c>
      <c r="M44" s="59">
        <v>1.62</v>
      </c>
      <c r="N44" s="58">
        <f>(((INDEX(Output!$C$5:$BW$185,MATCH($C44,Output!$C$5:$C$185,0),15))*3.4121416)+((INDEX(Output!$C$5:$BW$185,MATCH($C44,Output!$C$5:$C$185,0),30))*99.976))/$AP44</f>
        <v>5.0459149662184331</v>
      </c>
      <c r="O44" s="59">
        <v>5.82</v>
      </c>
      <c r="P44" s="58">
        <f>(((INDEX(Output!$C$5:$BW$185,MATCH($C44,Output!$C$5:$C$185,0),20))*3.4121416)+((INDEX(Output!$C$5:$BW$185,MATCH($C44,Output!$C$5:$C$185,0),35))*99.976))/$AP44</f>
        <v>10.132976055764949</v>
      </c>
      <c r="Q44" s="59">
        <v>10.14</v>
      </c>
      <c r="R44" s="58">
        <f>(((INDEX(Output!$C$5:$BW$185,MATCH($C44,Output!$C$5:$C$185,0),37))+(INDEX(Output!$C$5:$BW$185,MATCH($C44,Output!$C$5:$C$185,0),38)))*99.976)/$AP44</f>
        <v>0</v>
      </c>
      <c r="S44" s="59">
        <v>0</v>
      </c>
      <c r="T44" s="58">
        <f>(((INDEX(Output!$C$5:$BW$185,MATCH($C44,Output!$C$5:$C$185,0),22))+(INDEX(Output!$C$5:$BW$185,MATCH($C44,Output!$C$5:$C$185,0),23))+(INDEX(Output!$C$5:$BW$185,MATCH($C44,Output!$C$5:$C$185,0),24))+(INDEX(Output!$C$5:$BW$185,MATCH($C44,Output!$C$5:$C$185,0),25)))*3.4121416)/$AP44</f>
        <v>10.831365932175371</v>
      </c>
      <c r="U44" s="59">
        <v>10.79</v>
      </c>
      <c r="V44" s="58">
        <f>(((INDEX(Output!$C$5:$BW$185,MATCH($C44,Output!$C$5:$C$185,0),16))*3.4121416)+((INDEX(Output!$C$5:$BW$185,MATCH($C44,Output!$C$5:$C$185,0),31))*99.976))/$AP44</f>
        <v>9.8036264818333194</v>
      </c>
      <c r="W44" s="59">
        <v>10.39</v>
      </c>
      <c r="X44" s="58">
        <f>(((INDEX(Output!$C$5:$BW$185,MATCH($C44,Output!$C$5:C$185,0),18))*3.4121416)+((INDEX(Output!$C$5:$BW$185,MATCH($C44,Output!$C$5:C$185,0),33))*99.976))/$AP44</f>
        <v>0</v>
      </c>
      <c r="Y44" s="59">
        <v>0</v>
      </c>
      <c r="Z44" s="58">
        <f>(((INDEX(Output!$C$5:$BW$185,MATCH($C44,Output!$C$5:C$185,0),17))*3.4121416)+((INDEX(Output!$C$5:$BW$185,MATCH($C44,Output!$C$5:C$185,0),32))*99.976))/$AP44</f>
        <v>0</v>
      </c>
      <c r="AA44" s="59">
        <v>0</v>
      </c>
      <c r="AB44" s="58">
        <f>(((INDEX(Output!$C$5:$BW$185,MATCH($C44,Output!$C$5:C$185,0),19))*3.4121416)+((INDEX(Output!$C$5:$BW$185,MATCH($C44,Output!$C$5:C$185,0),34))*99.976))/$AP44</f>
        <v>5.0368764431199642</v>
      </c>
      <c r="AC44" s="59">
        <v>5.19</v>
      </c>
      <c r="AD44" s="60">
        <f>INDEX(Output!$C$5:$CC$185,MATCH($C44,Output!$C$5:$C$185,0),76)+INDEX(Output!$C$5:$CC$185,MATCH($C44,Output!$C$5:$C$185,0),79)</f>
        <v>0</v>
      </c>
      <c r="AE44" s="61">
        <v>0</v>
      </c>
      <c r="AF44" s="60">
        <f>INDEX(Output!$C$5:$CD$185,MATCH($C44,Output!$C$5:$C$185,0),74)+INDEX(Output!$C$5:$CD$185,MATCH($C44,Output!$C$5:$C$185,0),77)</f>
        <v>3.5</v>
      </c>
      <c r="AG44" s="61">
        <v>0</v>
      </c>
      <c r="AH44" s="62"/>
      <c r="AI44" s="58"/>
      <c r="AJ44" s="62"/>
      <c r="AK44" s="72"/>
      <c r="AL44" s="58"/>
      <c r="AM44" s="58"/>
      <c r="AN44" s="63"/>
      <c r="AO44" s="64"/>
      <c r="AP44" s="65">
        <f>IF(ISNUMBER(SEARCH("RetlMed",C44)),Lookup!D$2,IF(ISNUMBER(SEARCH("OffSml",C44)),Lookup!A$2,IF(ISNUMBER(SEARCH("OffMed",C44)),Lookup!B$2,IF(ISNUMBER(SEARCH("OffLrg",C44)),Lookup!C$2,IF(ISNUMBER(SEARCH("RetlStrp",C44)),Lookup!E$2)))))</f>
        <v>24563.1</v>
      </c>
      <c r="AR44" s="56"/>
    </row>
    <row r="45" spans="1:44" s="82" customFormat="1" ht="25.5" customHeight="1" x14ac:dyDescent="0.3">
      <c r="A45" s="22"/>
      <c r="B45" s="57" t="str">
        <f t="shared" si="1"/>
        <v>CBECC 2025.2.0</v>
      </c>
      <c r="C45" s="17" t="s">
        <v>174</v>
      </c>
      <c r="D45" s="67">
        <f>INDEX(Output!$C$5:$BW$185,MATCH($C45,Output!$C$5:$C$185,0),63)</f>
        <v>39.467300000000002</v>
      </c>
      <c r="E45" s="59">
        <v>41.11</v>
      </c>
      <c r="F45" s="67">
        <f>(INDEX(Output!$C$5:$BW$185,MATCH($C45,Output!$C$5:$C$185,0),21))/$AP45</f>
        <v>7.4427902015625067</v>
      </c>
      <c r="G45" s="59">
        <v>7.78</v>
      </c>
      <c r="H45" s="67">
        <f>(INDEX(Output!$C$5:$BW$185,MATCH($C45,Output!$C$5:$C$185,0),36))/$AP45</f>
        <v>6.7323749852420914E-2</v>
      </c>
      <c r="I45" s="59">
        <v>7.0000000000000007E-2</v>
      </c>
      <c r="J45" s="67">
        <f t="shared" si="47"/>
        <v>32.126595320567844</v>
      </c>
      <c r="K45" s="59">
        <v>33.36</v>
      </c>
      <c r="L45" s="67">
        <f>(((INDEX(Output!$C$5:$BW$185,MATCH($C45,Output!$C$5:$C$185,0),14))*3.4121416)+((INDEX(Output!$C$5:$BW$185,MATCH($C45,Output!$C$5:$C$185,0),29))*99.976))/$AP45</f>
        <v>1.6938380002524112</v>
      </c>
      <c r="M45" s="59">
        <v>1.62</v>
      </c>
      <c r="N45" s="67">
        <f>(((INDEX(Output!$C$5:$BW$185,MATCH($C45,Output!$C$5:$C$185,0),15))*3.4121416)+((INDEX(Output!$C$5:$BW$185,MATCH($C45,Output!$C$5:$C$185,0),30))*99.976))/$AP45</f>
        <v>5.4589598112681221</v>
      </c>
      <c r="O45" s="59">
        <v>6.03</v>
      </c>
      <c r="P45" s="67">
        <f>(((INDEX(Output!$C$5:$BW$185,MATCH($C45,Output!$C$5:$C$185,0),20))*3.4121416)+((INDEX(Output!$C$5:$BW$185,MATCH($C45,Output!$C$5:$C$185,0),35))*99.976))/$AP45</f>
        <v>10.132976055764949</v>
      </c>
      <c r="Q45" s="59">
        <v>10.14</v>
      </c>
      <c r="R45" s="67">
        <f>(((INDEX(Output!$C$5:$BW$185,MATCH($C45,Output!$C$5:$C$185,0),37))+(INDEX(Output!$C$5:$BW$185,MATCH($C45,Output!$C$5:$C$185,0),38)))*99.976)/$AP45</f>
        <v>0</v>
      </c>
      <c r="S45" s="59">
        <v>0</v>
      </c>
      <c r="T45" s="67">
        <f>(((INDEX(Output!$C$5:$BW$185,MATCH($C45,Output!$C$5:$C$185,0),22))+(INDEX(Output!$C$5:$BW$185,MATCH($C45,Output!$C$5:$C$185,0),23))+(INDEX(Output!$C$5:$BW$185,MATCH($C45,Output!$C$5:$C$185,0),24))+(INDEX(Output!$C$5:$BW$185,MATCH($C45,Output!$C$5:$C$185,0),25)))*3.4121416)/$AP45</f>
        <v>10.831365932175371</v>
      </c>
      <c r="U45" s="59">
        <v>10.79</v>
      </c>
      <c r="V45" s="67">
        <f>(((INDEX(Output!$C$5:$BW$185,MATCH($C45,Output!$C$5:$C$185,0),16))*3.4121416)+((INDEX(Output!$C$5:$BW$185,MATCH($C45,Output!$C$5:$C$185,0),31))*99.976))/$AP45</f>
        <v>9.8039043084594368</v>
      </c>
      <c r="W45" s="59">
        <v>10.38</v>
      </c>
      <c r="X45" s="67">
        <f>(((INDEX(Output!$C$5:$BW$185,MATCH($C45,Output!$C$5:C$185,0),18))*3.4121416)+((INDEX(Output!$C$5:$BW$185,MATCH($C45,Output!$C$5:C$185,0),33))*99.976))/$AP45</f>
        <v>0</v>
      </c>
      <c r="Y45" s="59">
        <v>0</v>
      </c>
      <c r="Z45" s="67">
        <f>(((INDEX(Output!$C$5:$BW$185,MATCH($C45,Output!$C$5:C$185,0),17))*3.4121416)+((INDEX(Output!$C$5:$BW$185,MATCH($C45,Output!$C$5:C$185,0),32))*99.976))/$AP45</f>
        <v>0</v>
      </c>
      <c r="AA45" s="59">
        <v>0</v>
      </c>
      <c r="AB45" s="67">
        <f>(((INDEX(Output!$C$5:$BW$185,MATCH($C45,Output!$C$5:C$185,0),19))*3.4121416)+((INDEX(Output!$C$5:$BW$185,MATCH($C45,Output!$C$5:C$185,0),34))*99.976))/$AP45</f>
        <v>5.036917144822926</v>
      </c>
      <c r="AC45" s="59">
        <v>5.19</v>
      </c>
      <c r="AD45" s="68">
        <f>INDEX(Output!$C$5:$CC$185,MATCH($C45,Output!$C$5:$C$185,0),76)+INDEX(Output!$C$5:$CC$185,MATCH($C45,Output!$C$5:$C$185,0),79)</f>
        <v>0</v>
      </c>
      <c r="AE45" s="61">
        <v>0</v>
      </c>
      <c r="AF45" s="68">
        <f>INDEX(Output!$C$5:$CD$185,MATCH($C45,Output!$C$5:$C$185,0),74)+INDEX(Output!$C$5:$CD$185,MATCH($C45,Output!$C$5:$C$185,0),77)</f>
        <v>3.75</v>
      </c>
      <c r="AG45" s="61">
        <v>0</v>
      </c>
      <c r="AH45" s="69">
        <f>IF($D$44=0,"",(D45-$D$44)/$D$44)</f>
        <v>1.4951434838849097E-2</v>
      </c>
      <c r="AI45" s="70">
        <f>IF($E$44=0,"",(E45-$E$44)/$E$44)</f>
        <v>6.8577026696057105E-3</v>
      </c>
      <c r="AJ45" s="69">
        <f>IF($J$44=0,"",(J45-$J$44)/$J$44)</f>
        <v>1.6802585274623142E-2</v>
      </c>
      <c r="AK45" s="70">
        <f>IF($K$44=0,"",(K45-$K$44)/$K$44)</f>
        <v>6.6385033192516256E-3</v>
      </c>
      <c r="AL45" s="67" t="str">
        <f t="shared" si="5"/>
        <v>Yes</v>
      </c>
      <c r="AM45" s="67" t="str">
        <f t="shared" si="40"/>
        <v>Yes</v>
      </c>
      <c r="AN45" s="71" t="str">
        <f>IF((AL45=AM45),(IF(AND(AI45&gt;(-0.5%*D$44),AI45&lt;(0.5%*D$44),AE45&lt;=AD45,AG45&lt;=AF45,(COUNTBLANK(D45:AK45)=0)),"Pass","Fail")),IF(COUNTA(D45:AK45)=0,"","Fail"))</f>
        <v>Pass</v>
      </c>
      <c r="AO45" s="74"/>
      <c r="AP45" s="65">
        <f>IF(ISNUMBER(SEARCH("RetlMed",C45)),Lookup!D$2,IF(ISNUMBER(SEARCH("OffSml",C45)),Lookup!A$2,IF(ISNUMBER(SEARCH("OffMed",C45)),Lookup!B$2,IF(ISNUMBER(SEARCH("OffLrg",C45)),Lookup!C$2,IF(ISNUMBER(SEARCH("RetlStrp",C45)),Lookup!E$2)))))</f>
        <v>24563.1</v>
      </c>
      <c r="AQ45" s="75"/>
      <c r="AR45" s="24"/>
    </row>
    <row r="46" spans="1:44" s="82" customFormat="1" ht="25.5" customHeight="1" x14ac:dyDescent="0.3">
      <c r="A46" s="22"/>
      <c r="B46" s="57" t="str">
        <f t="shared" si="1"/>
        <v>CBECC 2025.2.0</v>
      </c>
      <c r="C46" s="17" t="s">
        <v>175</v>
      </c>
      <c r="D46" s="67">
        <f>INDEX(Output!$C$5:$BW$185,MATCH($C46,Output!$C$5:$C$185,0),63)</f>
        <v>38.674599999999998</v>
      </c>
      <c r="E46" s="59">
        <v>40.64</v>
      </c>
      <c r="F46" s="67">
        <f>(INDEX(Output!$C$5:$BW$185,MATCH($C46,Output!$C$5:$C$185,0),21))/$AP46</f>
        <v>7.2834047819697032</v>
      </c>
      <c r="G46" s="59">
        <v>7.68</v>
      </c>
      <c r="H46" s="67">
        <f>(INDEX(Output!$C$5:$BW$185,MATCH($C46,Output!$C$5:$C$185,0),36))/$AP46</f>
        <v>6.5498654485793728E-2</v>
      </c>
      <c r="I46" s="59">
        <v>7.0000000000000007E-2</v>
      </c>
      <c r="J46" s="67">
        <f t="shared" si="47"/>
        <v>31.400282284747451</v>
      </c>
      <c r="K46" s="59">
        <v>32.97</v>
      </c>
      <c r="L46" s="67">
        <f>(((INDEX(Output!$C$5:$BW$185,MATCH($C46,Output!$C$5:$C$185,0),14))*3.4121416)+((INDEX(Output!$C$5:$BW$185,MATCH($C46,Output!$C$5:$C$185,0),29))*99.976))/$AP46</f>
        <v>1.5113844763893807</v>
      </c>
      <c r="M46" s="59">
        <v>1.57</v>
      </c>
      <c r="N46" s="67">
        <f>(((INDEX(Output!$C$5:$BW$185,MATCH($C46,Output!$C$5:$C$185,0),15))*3.4121416)+((INDEX(Output!$C$5:$BW$185,MATCH($C46,Output!$C$5:$C$185,0),30))*99.976))/$AP46</f>
        <v>4.9151836472985906</v>
      </c>
      <c r="O46" s="59">
        <v>5.69</v>
      </c>
      <c r="P46" s="67">
        <f>(((INDEX(Output!$C$5:$BW$185,MATCH($C46,Output!$C$5:$C$185,0),20))*3.4121416)+((INDEX(Output!$C$5:$BW$185,MATCH($C46,Output!$C$5:$C$185,0),35))*99.976))/$AP46</f>
        <v>10.132976055764949</v>
      </c>
      <c r="Q46" s="59">
        <v>10.14</v>
      </c>
      <c r="R46" s="67">
        <f>(((INDEX(Output!$C$5:$BW$185,MATCH($C46,Output!$C$5:$C$185,0),37))+(INDEX(Output!$C$5:$BW$185,MATCH($C46,Output!$C$5:$C$185,0),38)))*99.976)/$AP46</f>
        <v>0</v>
      </c>
      <c r="S46" s="59">
        <v>0</v>
      </c>
      <c r="T46" s="67">
        <f>(((INDEX(Output!$C$5:$BW$185,MATCH($C46,Output!$C$5:$C$185,0),22))+(INDEX(Output!$C$5:$BW$185,MATCH($C46,Output!$C$5:$C$185,0),23))+(INDEX(Output!$C$5:$BW$185,MATCH($C46,Output!$C$5:$C$185,0),24))+(INDEX(Output!$C$5:$BW$185,MATCH($C46,Output!$C$5:$C$185,0),25)))*3.4121416)/$AP46</f>
        <v>10.831365932175371</v>
      </c>
      <c r="U46" s="59">
        <v>10.79</v>
      </c>
      <c r="V46" s="67">
        <f>(((INDEX(Output!$C$5:$BW$185,MATCH($C46,Output!$C$5:$C$185,0),16))*3.4121416)+((INDEX(Output!$C$5:$BW$185,MATCH($C46,Output!$C$5:$C$185,0),31))*99.976))/$AP46</f>
        <v>9.8038209604716027</v>
      </c>
      <c r="W46" s="59">
        <v>10.39</v>
      </c>
      <c r="X46" s="67">
        <f>(((INDEX(Output!$C$5:$BW$185,MATCH($C46,Output!$C$5:C$185,0),18))*3.4121416)+((INDEX(Output!$C$5:$BW$185,MATCH($C46,Output!$C$5:C$185,0),33))*99.976))/$AP46</f>
        <v>0</v>
      </c>
      <c r="Y46" s="59">
        <v>0</v>
      </c>
      <c r="Z46" s="67">
        <f>(((INDEX(Output!$C$5:$BW$185,MATCH($C46,Output!$C$5:C$185,0),17))*3.4121416)+((INDEX(Output!$C$5:$BW$185,MATCH($C46,Output!$C$5:C$185,0),32))*99.976))/$AP46</f>
        <v>0</v>
      </c>
      <c r="AA46" s="59">
        <v>0</v>
      </c>
      <c r="AB46" s="67">
        <f>(((INDEX(Output!$C$5:$BW$185,MATCH($C46,Output!$C$5:C$185,0),19))*3.4121416)+((INDEX(Output!$C$5:$BW$185,MATCH($C46,Output!$C$5:C$185,0),34))*99.976))/$AP46</f>
        <v>5.036917144822926</v>
      </c>
      <c r="AC46" s="59">
        <v>5.19</v>
      </c>
      <c r="AD46" s="68">
        <f>INDEX(Output!$C$5:$CC$185,MATCH($C46,Output!$C$5:$C$185,0),76)+INDEX(Output!$C$5:$CC$185,MATCH($C46,Output!$C$5:$C$185,0),79)</f>
        <v>0</v>
      </c>
      <c r="AE46" s="61">
        <v>0</v>
      </c>
      <c r="AF46" s="68">
        <f>INDEX(Output!$C$5:$CD$185,MATCH($C46,Output!$C$5:$C$185,0),74)+INDEX(Output!$C$5:$CD$185,MATCH($C46,Output!$C$5:$C$185,0),77)</f>
        <v>3.75</v>
      </c>
      <c r="AG46" s="61">
        <v>0</v>
      </c>
      <c r="AH46" s="69">
        <f t="shared" ref="AH46:AH48" si="48">IF($D$44=0,"",(D46-$D$44)/$D$44)</f>
        <v>-5.4338462013223659E-3</v>
      </c>
      <c r="AI46" s="70">
        <f t="shared" ref="AI46:AI48" si="49">IF($E$44=0,"",(E46-$E$44)/$E$44)</f>
        <v>-4.6534410972323718E-3</v>
      </c>
      <c r="AJ46" s="69">
        <f t="shared" ref="AJ46:AJ48" si="50">IF($J$44=0,"",(J46-$J$44)/$J$44)</f>
        <v>-6.1851283368477838E-3</v>
      </c>
      <c r="AK46" s="70">
        <f t="shared" ref="AK46:AK48" si="51">IF($K$44=0,"",(K46-$K$44)/$K$44)</f>
        <v>-5.1297525648763337E-3</v>
      </c>
      <c r="AL46" s="67" t="str">
        <f t="shared" si="5"/>
        <v>No</v>
      </c>
      <c r="AM46" s="67" t="str">
        <f t="shared" si="40"/>
        <v>No</v>
      </c>
      <c r="AN46" s="71" t="str">
        <f>IF((AL46=AM46),(IF(AND(AI46&gt;(-0.5%*D$44),AI46&lt;(0.5%*D$44),AE46&lt;=AD46,AG46&lt;=AF46,(COUNTBLANK(D46:AK46)=0)),"Pass","Fail")),IF(COUNTA(D46:AK46)=0,"","Fail"))</f>
        <v>Pass</v>
      </c>
      <c r="AO46" s="74"/>
      <c r="AP46" s="65">
        <f>IF(ISNUMBER(SEARCH("RetlMed",C46)),Lookup!D$2,IF(ISNUMBER(SEARCH("OffSml",C46)),Lookup!A$2,IF(ISNUMBER(SEARCH("OffMed",C46)),Lookup!B$2,IF(ISNUMBER(SEARCH("OffLrg",C46)),Lookup!C$2,IF(ISNUMBER(SEARCH("RetlStrp",C46)),Lookup!E$2)))))</f>
        <v>24563.1</v>
      </c>
      <c r="AQ46" s="75"/>
      <c r="AR46" s="24"/>
    </row>
    <row r="47" spans="1:44" s="82" customFormat="1" ht="25.5" customHeight="1" x14ac:dyDescent="0.3">
      <c r="A47" s="22"/>
      <c r="B47" s="57" t="str">
        <f t="shared" si="1"/>
        <v>CBECC 2025.2.0</v>
      </c>
      <c r="C47" s="17" t="s">
        <v>176</v>
      </c>
      <c r="D47" s="67">
        <f>INDEX(Output!$C$5:$BW$185,MATCH($C47,Output!$C$5:$C$185,0),63)</f>
        <v>38.905299999999997</v>
      </c>
      <c r="E47" s="59">
        <v>40.840000000000003</v>
      </c>
      <c r="F47" s="67">
        <f>(INDEX(Output!$C$5:$BW$185,MATCH($C47,Output!$C$5:$C$185,0),21))/$AP47</f>
        <v>7.3349047962187184</v>
      </c>
      <c r="G47" s="59">
        <v>7.73</v>
      </c>
      <c r="H47" s="67">
        <f>(INDEX(Output!$C$5:$BW$185,MATCH($C47,Output!$C$5:$C$185,0),36))/$AP47</f>
        <v>6.5654986544857949E-2</v>
      </c>
      <c r="I47" s="59">
        <v>7.0000000000000007E-2</v>
      </c>
      <c r="J47" s="67">
        <f t="shared" si="47"/>
        <v>31.591672294177858</v>
      </c>
      <c r="K47" s="59">
        <v>33.130000000000003</v>
      </c>
      <c r="L47" s="67">
        <f>(((INDEX(Output!$C$5:$BW$185,MATCH($C47,Output!$C$5:$C$185,0),14))*3.4121416)+((INDEX(Output!$C$5:$BW$185,MATCH($C47,Output!$C$5:$C$185,0),29))*99.976))/$AP47</f>
        <v>1.5269935794749032</v>
      </c>
      <c r="M47" s="59">
        <v>1.58</v>
      </c>
      <c r="N47" s="67">
        <f>(((INDEX(Output!$C$5:$BW$185,MATCH($C47,Output!$C$5:$C$185,0),15))*3.4121416)+((INDEX(Output!$C$5:$BW$185,MATCH($C47,Output!$C$5:$C$185,0),30))*99.976))/$AP47</f>
        <v>5.0909645536434738</v>
      </c>
      <c r="O47" s="59">
        <v>5.84</v>
      </c>
      <c r="P47" s="67">
        <f>(((INDEX(Output!$C$5:$BW$185,MATCH($C47,Output!$C$5:$C$185,0),20))*3.4121416)+((INDEX(Output!$C$5:$BW$185,MATCH($C47,Output!$C$5:$C$185,0),35))*99.976))/$AP47</f>
        <v>10.132976055764949</v>
      </c>
      <c r="Q47" s="59">
        <v>10.14</v>
      </c>
      <c r="R47" s="67">
        <f>(((INDEX(Output!$C$5:$BW$185,MATCH($C47,Output!$C$5:$C$185,0),37))+(INDEX(Output!$C$5:$BW$185,MATCH($C47,Output!$C$5:$C$185,0),38)))*99.976)/$AP47</f>
        <v>0</v>
      </c>
      <c r="S47" s="59">
        <v>0</v>
      </c>
      <c r="T47" s="67">
        <f>(((INDEX(Output!$C$5:$BW$185,MATCH($C47,Output!$C$5:$C$185,0),22))+(INDEX(Output!$C$5:$BW$185,MATCH($C47,Output!$C$5:$C$185,0),23))+(INDEX(Output!$C$5:$BW$185,MATCH($C47,Output!$C$5:$C$185,0),24))+(INDEX(Output!$C$5:$BW$185,MATCH($C47,Output!$C$5:$C$185,0),25)))*3.4121416)/$AP47</f>
        <v>10.831365932175371</v>
      </c>
      <c r="U47" s="59">
        <v>10.79</v>
      </c>
      <c r="V47" s="67">
        <f>(((INDEX(Output!$C$5:$BW$185,MATCH($C47,Output!$C$5:$C$185,0),16))*3.4121416)+((INDEX(Output!$C$5:$BW$185,MATCH($C47,Output!$C$5:$C$185,0),31))*99.976))/$AP47</f>
        <v>9.8038209604716027</v>
      </c>
      <c r="W47" s="59">
        <v>10.39</v>
      </c>
      <c r="X47" s="67">
        <f>(((INDEX(Output!$C$5:$BW$185,MATCH($C47,Output!$C$5:C$185,0),18))*3.4121416)+((INDEX(Output!$C$5:$BW$185,MATCH($C47,Output!$C$5:C$185,0),33))*99.976))/$AP47</f>
        <v>0</v>
      </c>
      <c r="Y47" s="59">
        <v>0</v>
      </c>
      <c r="Z47" s="67">
        <f>(((INDEX(Output!$C$5:$BW$185,MATCH($C47,Output!$C$5:C$185,0),17))*3.4121416)+((INDEX(Output!$C$5:$BW$185,MATCH($C47,Output!$C$5:C$185,0),32))*99.976))/$AP47</f>
        <v>0</v>
      </c>
      <c r="AA47" s="59">
        <v>0</v>
      </c>
      <c r="AB47" s="67">
        <f>(((INDEX(Output!$C$5:$BW$185,MATCH($C47,Output!$C$5:C$185,0),19))*3.4121416)+((INDEX(Output!$C$5:$BW$185,MATCH($C47,Output!$C$5:C$185,0),34))*99.976))/$AP47</f>
        <v>5.036917144822926</v>
      </c>
      <c r="AC47" s="59">
        <v>5.19</v>
      </c>
      <c r="AD47" s="68">
        <f>INDEX(Output!$C$5:$CC$185,MATCH($C47,Output!$C$5:$C$185,0),76)+INDEX(Output!$C$5:$CC$185,MATCH($C47,Output!$C$5:$C$185,0),79)</f>
        <v>0</v>
      </c>
      <c r="AE47" s="61">
        <v>0</v>
      </c>
      <c r="AF47" s="68">
        <f>INDEX(Output!$C$5:$CD$185,MATCH($C47,Output!$C$5:$C$185,0),74)+INDEX(Output!$C$5:$CD$185,MATCH($C47,Output!$C$5:$C$185,0),77)</f>
        <v>3.75</v>
      </c>
      <c r="AG47" s="61">
        <v>0</v>
      </c>
      <c r="AH47" s="69">
        <f t="shared" si="48"/>
        <v>4.9889548653875618E-4</v>
      </c>
      <c r="AI47" s="70">
        <f t="shared" si="49"/>
        <v>2.4491795248604255E-4</v>
      </c>
      <c r="AJ47" s="69">
        <f t="shared" si="50"/>
        <v>-1.2765930090599217E-4</v>
      </c>
      <c r="AK47" s="70">
        <f t="shared" si="51"/>
        <v>-3.0175015087501538E-4</v>
      </c>
      <c r="AL47" s="67" t="str">
        <f t="shared" si="5"/>
        <v>Yes</v>
      </c>
      <c r="AM47" s="67" t="str">
        <f t="shared" si="40"/>
        <v>Yes</v>
      </c>
      <c r="AN47" s="71" t="str">
        <f>IF((AL47=AM47),(IF(AND(AI47&gt;(-0.5%*D$44),AI47&lt;(0.5%*D$44),AE47&lt;=AD47,AG47&lt;=AF47,(COUNTBLANK(D47:AK47)=0)),"Pass","Fail")),IF(COUNTA(D47:AK47)=0,"","Fail"))</f>
        <v>Pass</v>
      </c>
      <c r="AO47" s="74"/>
      <c r="AP47" s="65">
        <f>IF(ISNUMBER(SEARCH("RetlMed",C47)),Lookup!D$2,IF(ISNUMBER(SEARCH("OffSml",C47)),Lookup!A$2,IF(ISNUMBER(SEARCH("OffMed",C47)),Lookup!B$2,IF(ISNUMBER(SEARCH("OffLrg",C47)),Lookup!C$2,IF(ISNUMBER(SEARCH("RetlStrp",C47)),Lookup!E$2)))))</f>
        <v>24563.1</v>
      </c>
      <c r="AQ47" s="75"/>
      <c r="AR47" s="24"/>
    </row>
    <row r="48" spans="1:44" s="82" customFormat="1" ht="25.5" hidden="1" customHeight="1" x14ac:dyDescent="0.3">
      <c r="A48" s="22"/>
      <c r="B48" s="57" t="str">
        <f t="shared" si="1"/>
        <v>CBECC 2025.2.0</v>
      </c>
      <c r="C48" s="17"/>
      <c r="D48" s="67" t="e">
        <f>INDEX(Output!$C$5:$BW$185,MATCH($C48,Output!$C$5:$C$185,0),63)</f>
        <v>#N/A</v>
      </c>
      <c r="E48" s="59"/>
      <c r="F48" s="67" t="e">
        <f>(INDEX(Output!$C$5:$BW$185,MATCH($C48,Output!$C$5:$C$185,0),21))/$AP48</f>
        <v>#N/A</v>
      </c>
      <c r="G48" s="59"/>
      <c r="H48" s="67" t="e">
        <f>(INDEX(Output!$C$5:$BW$185,MATCH($C48,Output!$C$5:$C$185,0),36))/$AP48</f>
        <v>#N/A</v>
      </c>
      <c r="I48" s="59"/>
      <c r="J48" s="67" t="e">
        <f t="shared" si="47"/>
        <v>#N/A</v>
      </c>
      <c r="K48" s="59"/>
      <c r="L48" s="67" t="e">
        <f>(((INDEX(Output!$C$5:$BW$185,MATCH($C48,Output!$C$5:$C$185,0),14))*3.4121416)+((INDEX(Output!$C$5:$BW$185,MATCH($C48,Output!$C$5:$C$185,0),29))*99.976))/$AP48</f>
        <v>#N/A</v>
      </c>
      <c r="M48" s="59"/>
      <c r="N48" s="67" t="e">
        <f>(((INDEX(Output!$C$5:$BW$185,MATCH($C48,Output!$C$5:$C$185,0),15))*3.4121416)+((INDEX(Output!$C$5:$BW$185,MATCH($C48,Output!$C$5:$C$185,0),30))*99.976))/$AP48</f>
        <v>#N/A</v>
      </c>
      <c r="O48" s="59"/>
      <c r="P48" s="67" t="e">
        <f>(((INDEX(Output!$C$5:$BW$185,MATCH($C48,Output!$C$5:$C$185,0),20))*3.4121416)+((INDEX(Output!$C$5:$BW$185,MATCH($C48,Output!$C$5:$C$185,0),35))*99.976))/$AP48</f>
        <v>#N/A</v>
      </c>
      <c r="Q48" s="59"/>
      <c r="R48" s="67" t="e">
        <f>(((INDEX(Output!$C$5:$BW$185,MATCH($C48,Output!$C$5:$C$185,0),37))+(INDEX(Output!$C$5:$BW$185,MATCH($C48,Output!$C$5:$C$185,0),38)))*99.976)/$AP48</f>
        <v>#N/A</v>
      </c>
      <c r="S48" s="59"/>
      <c r="T48" s="67" t="e">
        <f>(((INDEX(Output!$C$5:$BW$185,MATCH($C48,Output!$C$5:$C$185,0),22))+(INDEX(Output!$C$5:$BW$185,MATCH($C48,Output!$C$5:$C$185,0),23))+(INDEX(Output!$C$5:$BW$185,MATCH($C48,Output!$C$5:$C$185,0),24))+(INDEX(Output!$C$5:$BW$185,MATCH($C48,Output!$C$5:$C$185,0),25)))*3.4121416)/$AP48</f>
        <v>#N/A</v>
      </c>
      <c r="U48" s="59"/>
      <c r="V48" s="67" t="e">
        <f>(((INDEX(Output!$C$5:$BW$185,MATCH($C48,Output!$C$5:$C$185,0),16))*3.4121416)+((INDEX(Output!$C$5:$BW$185,MATCH($C48,Output!$C$5:$C$185,0),31))*99.976))/$AP48</f>
        <v>#N/A</v>
      </c>
      <c r="W48" s="59"/>
      <c r="X48" s="67" t="e">
        <f>(((INDEX(Output!$C$5:$BW$185,MATCH($C48,Output!$C$5:C$185,0),18))*3.4121416)+((INDEX(Output!$C$5:$BW$185,MATCH($C48,Output!$C$5:C$185,0),33))*99.976))/$AP48</f>
        <v>#N/A</v>
      </c>
      <c r="Y48" s="59"/>
      <c r="Z48" s="67" t="e">
        <f>(((INDEX(Output!$C$5:$BW$185,MATCH($C48,Output!$C$5:C$185,0),17))*3.4121416)+((INDEX(Output!$C$5:$BW$185,MATCH($C48,Output!$C$5:C$185,0),32))*99.976))/$AP48</f>
        <v>#N/A</v>
      </c>
      <c r="AA48" s="59"/>
      <c r="AB48" s="67" t="e">
        <f>(((INDEX(Output!$C$5:$BW$185,MATCH($C48,Output!$C$5:C$185,0),19))*3.4121416)+((INDEX(Output!$C$5:$BW$185,MATCH($C48,Output!$C$5:C$185,0),34))*99.976))/$AP48</f>
        <v>#N/A</v>
      </c>
      <c r="AC48" s="59"/>
      <c r="AD48" s="68" t="e">
        <f>INDEX(Output!$C$5:$CC$185,MATCH($C48,Output!$C$5:$C$185,0),76)+INDEX(Output!$C$5:$CC$185,MATCH($C48,Output!$C$5:$C$185,0),79)</f>
        <v>#N/A</v>
      </c>
      <c r="AE48" s="61">
        <v>0</v>
      </c>
      <c r="AF48" s="68" t="e">
        <f>INDEX(Output!$C$5:$CD$185,MATCH($C48,Output!$C$5:$C$185,0),74)+INDEX(Output!$C$5:$CD$185,MATCH($C48,Output!$C$5:$C$185,0),77)</f>
        <v>#N/A</v>
      </c>
      <c r="AG48" s="61">
        <v>0</v>
      </c>
      <c r="AH48" s="69" t="e">
        <f t="shared" si="48"/>
        <v>#N/A</v>
      </c>
      <c r="AI48" s="70">
        <f t="shared" si="49"/>
        <v>-1</v>
      </c>
      <c r="AJ48" s="69" t="e">
        <f t="shared" si="50"/>
        <v>#N/A</v>
      </c>
      <c r="AK48" s="70">
        <f t="shared" si="51"/>
        <v>-1</v>
      </c>
      <c r="AL48" s="67" t="e">
        <f t="shared" si="5"/>
        <v>#N/A</v>
      </c>
      <c r="AM48" s="67" t="e">
        <f t="shared" si="40"/>
        <v>#N/A</v>
      </c>
      <c r="AN48" s="71" t="e">
        <f>IF((AL48=AM48),(IF(AND(AI48&gt;(-0.5%*D$44),AI48&lt;(0.5%*D$44),AE48&lt;=AD48,AG48&lt;=AF48,(COUNTBLANK(D48:AK48)=0)),"Pass","Fail")),IF(COUNTA(D48:AK48)=0,"","Fail"))</f>
        <v>#N/A</v>
      </c>
      <c r="AO48" s="74"/>
      <c r="AP48" s="65" t="b">
        <f>IF(ISNUMBER(SEARCH("RetlMed",C48)),Lookup!D$2,IF(ISNUMBER(SEARCH("OffSml",C48)),Lookup!A$2,IF(ISNUMBER(SEARCH("OffMed",C48)),Lookup!B$2,IF(ISNUMBER(SEARCH("OffLrg",C48)),Lookup!C$2,IF(ISNUMBER(SEARCH("RetlStrp",C48)),Lookup!E$2)))))</f>
        <v>0</v>
      </c>
      <c r="AQ48" s="75"/>
      <c r="AR48" s="24"/>
    </row>
    <row r="49" spans="1:44" s="43" customFormat="1" ht="26.25" customHeight="1" x14ac:dyDescent="0.3">
      <c r="A49" s="45"/>
      <c r="B49" s="57" t="str">
        <f t="shared" si="1"/>
        <v>CBECC 2025.2.0</v>
      </c>
      <c r="C49" s="16" t="s">
        <v>120</v>
      </c>
      <c r="D49" s="58">
        <f>INDEX(Output!$C$5:$BW$185,MATCH($C49,Output!$C$5:$C$185,0),63)</f>
        <v>19.7379</v>
      </c>
      <c r="E49" s="59">
        <v>26.21</v>
      </c>
      <c r="F49" s="58">
        <f>(INDEX(Output!$C$5:$BW$185,MATCH($C49,Output!$C$5:$C$185,0),21))/$AP49</f>
        <v>2.7187764554950977</v>
      </c>
      <c r="G49" s="59">
        <v>3.39</v>
      </c>
      <c r="H49" s="58">
        <f>(INDEX(Output!$C$5:$BW$185,MATCH($C49,Output!$C$5:$C$185,0),36))/$AP49</f>
        <v>0.1140973524925505</v>
      </c>
      <c r="I49" s="59">
        <v>0.16</v>
      </c>
      <c r="J49" s="58">
        <f t="shared" ref="J49:J60" si="52">SUM(L49,N49,P49,V49,X49,Z49,AB49)</f>
        <v>20.683866131075231</v>
      </c>
      <c r="K49" s="59">
        <v>27.39</v>
      </c>
      <c r="L49" s="58">
        <f>(((INDEX(Output!$C$5:$BW$185,MATCH($C49,Output!$C$5:$C$185,0),14))*3.4121416)+((INDEX(Output!$C$5:$BW$185,MATCH($C49,Output!$C$5:$C$185,0),29))*99.976))/$AP49</f>
        <v>9.9220635402085513</v>
      </c>
      <c r="M49" s="59">
        <v>14.35</v>
      </c>
      <c r="N49" s="58">
        <f>(((INDEX(Output!$C$5:$BW$185,MATCH($C49,Output!$C$5:$C$185,0),15))*3.4121416)+((INDEX(Output!$C$5:$BW$185,MATCH($C49,Output!$C$5:$C$185,0),30))*99.976))/$AP49</f>
        <v>2.9212769735249253</v>
      </c>
      <c r="O49" s="59">
        <v>2.88</v>
      </c>
      <c r="P49" s="58">
        <f>(((INDEX(Output!$C$5:$BW$185,MATCH($C49,Output!$C$5:$C$185,0),20))*3.4121416)+((INDEX(Output!$C$5:$BW$185,MATCH($C49,Output!$C$5:$C$185,0),35))*99.976))/$AP49</f>
        <v>4.6127391617347717</v>
      </c>
      <c r="Q49" s="59">
        <v>4.6100000000000003</v>
      </c>
      <c r="R49" s="58">
        <f>(((INDEX(Output!$C$5:$BW$185,MATCH($C49,Output!$C$5:$C$185,0),37))+(INDEX(Output!$C$5:$BW$185,MATCH($C49,Output!$C$5:$C$185,0),38)))*99.976)/$AP49</f>
        <v>0</v>
      </c>
      <c r="S49" s="59">
        <v>0</v>
      </c>
      <c r="T49" s="58">
        <f>(((INDEX(Output!$C$5:$BW$185,MATCH($C49,Output!$C$5:$C$185,0),22))+(INDEX(Output!$C$5:$BW$185,MATCH($C49,Output!$C$5:$C$185,0),23))+(INDEX(Output!$C$5:$BW$185,MATCH($C49,Output!$C$5:$C$185,0),24))+(INDEX(Output!$C$5:$BW$185,MATCH($C49,Output!$C$5:$C$185,0),25)))*3.4121416)/$AP49</f>
        <v>14.615038052308689</v>
      </c>
      <c r="U49" s="59">
        <v>14.62</v>
      </c>
      <c r="V49" s="58">
        <f>(((INDEX(Output!$C$5:$BW$185,MATCH($C49,Output!$C$5:$C$185,0),16))*3.4121416)+((INDEX(Output!$C$5:$BW$185,MATCH($C49,Output!$C$5:$C$185,0),31))*99.976))/$AP49</f>
        <v>1.5088100023823461</v>
      </c>
      <c r="W49" s="59">
        <v>3.73</v>
      </c>
      <c r="X49" s="58">
        <f>(((INDEX(Output!$C$5:$BW$185,MATCH($C49,Output!$C$5:C$185,0),18))*3.4121416)+((INDEX(Output!$C$5:$BW$185,MATCH($C49,Output!$C$5:C$185,0),33))*99.976))/$AP49</f>
        <v>0.23168901991578994</v>
      </c>
      <c r="Y49" s="59">
        <v>0.34</v>
      </c>
      <c r="Z49" s="58">
        <f>(((INDEX(Output!$C$5:$BW$185,MATCH($C49,Output!$C$5:C$185,0),17))*3.4121416)+((INDEX(Output!$C$5:$BW$185,MATCH($C49,Output!$C$5:C$185,0),32))*99.976))/$AP49</f>
        <v>0</v>
      </c>
      <c r="AA49" s="59">
        <v>0</v>
      </c>
      <c r="AB49" s="58">
        <f>(((INDEX(Output!$C$5:$BW$185,MATCH($C49,Output!$C$5:C$185,0),19))*3.4121416)+((INDEX(Output!$C$5:$BW$185,MATCH($C49,Output!$C$5:C$185,0),34))*99.976))/$AP49</f>
        <v>1.4872874333088435</v>
      </c>
      <c r="AC49" s="59">
        <v>1.47</v>
      </c>
      <c r="AD49" s="60">
        <f>INDEX(Output!$C$5:$CC$185,MATCH($C49,Output!$C$5:$C$185,0),76)+INDEX(Output!$C$5:$CC$185,MATCH($C49,Output!$C$5:$C$185,0),79)</f>
        <v>0</v>
      </c>
      <c r="AE49" s="61">
        <v>0</v>
      </c>
      <c r="AF49" s="60">
        <f>INDEX(Output!$C$5:$CD$185,MATCH($C49,Output!$C$5:$C$185,0),74)+INDEX(Output!$C$5:$CD$185,MATCH($C49,Output!$C$5:$C$185,0),77)</f>
        <v>0</v>
      </c>
      <c r="AG49" s="61">
        <v>0</v>
      </c>
      <c r="AH49" s="62"/>
      <c r="AI49" s="58"/>
      <c r="AJ49" s="62"/>
      <c r="AK49" s="72"/>
      <c r="AL49" s="58"/>
      <c r="AM49" s="58"/>
      <c r="AN49" s="63"/>
      <c r="AO49" s="64"/>
      <c r="AP49" s="65">
        <f>IF(ISNUMBER(SEARCH("RetlMed",C49)),Lookup!D$2,IF(ISNUMBER(SEARCH("OffSml",C49)),Lookup!A$2,IF(ISNUMBER(SEARCH("OffMed",C49)),Lookup!B$2,IF(ISNUMBER(SEARCH("OffLrg",C49)),Lookup!C$2,IF(ISNUMBER(SEARCH("RetlStrp",C49)),Lookup!E$2)))))</f>
        <v>53627.8</v>
      </c>
      <c r="AR49" s="56"/>
    </row>
    <row r="50" spans="1:44" s="82" customFormat="1" ht="25.5" customHeight="1" x14ac:dyDescent="0.3">
      <c r="A50" s="22"/>
      <c r="B50" s="57" t="str">
        <f t="shared" si="1"/>
        <v>CBECC 2025.2.0</v>
      </c>
      <c r="C50" s="17" t="s">
        <v>121</v>
      </c>
      <c r="D50" s="67">
        <f>INDEX(Output!$C$5:$BW$185,MATCH($C50,Output!$C$5:$C$185,0),63)</f>
        <v>18.191099999999999</v>
      </c>
      <c r="E50" s="59">
        <v>24.97</v>
      </c>
      <c r="F50" s="67">
        <f>(INDEX(Output!$C$5:$BW$185,MATCH($C50,Output!$C$5:$C$185,0),21))/$AP50</f>
        <v>2.3477934951648209</v>
      </c>
      <c r="G50" s="59">
        <v>3.04</v>
      </c>
      <c r="H50" s="67">
        <f>(INDEX(Output!$C$5:$BW$185,MATCH($C50,Output!$C$5:$C$185,0),36))/$AP50</f>
        <v>0.11791179201831886</v>
      </c>
      <c r="I50" s="59">
        <v>0.17</v>
      </c>
      <c r="J50" s="67">
        <f t="shared" si="52"/>
        <v>19.799327065994738</v>
      </c>
      <c r="K50" s="59">
        <v>26.92</v>
      </c>
      <c r="L50" s="67">
        <f>(((INDEX(Output!$C$5:$BW$185,MATCH($C50,Output!$C$5:$C$185,0),14))*3.4121416)+((INDEX(Output!$C$5:$BW$185,MATCH($C50,Output!$C$5:$C$185,0),29))*99.976))/$AP50</f>
        <v>10.303506391104625</v>
      </c>
      <c r="M50" s="59">
        <v>15.07</v>
      </c>
      <c r="N50" s="67">
        <f>(((INDEX(Output!$C$5:$BW$185,MATCH($C50,Output!$C$5:$C$185,0),15))*3.4121416)+((INDEX(Output!$C$5:$BW$185,MATCH($C50,Output!$C$5:$C$185,0),30))*99.976))/$AP50</f>
        <v>2.8448871681448797</v>
      </c>
      <c r="O50" s="59">
        <v>2.77</v>
      </c>
      <c r="P50" s="67">
        <f>(((INDEX(Output!$C$5:$BW$185,MATCH($C50,Output!$C$5:$C$185,0),20))*3.4121416)+((INDEX(Output!$C$5:$BW$185,MATCH($C50,Output!$C$5:$C$185,0),35))*99.976))/$AP50</f>
        <v>3.459555961960028</v>
      </c>
      <c r="Q50" s="59">
        <v>3.46</v>
      </c>
      <c r="R50" s="67">
        <f>(((INDEX(Output!$C$5:$BW$185,MATCH($C50,Output!$C$5:$C$185,0),37))+(INDEX(Output!$C$5:$BW$185,MATCH($C50,Output!$C$5:$C$185,0),38)))*99.976)/$AP50</f>
        <v>0</v>
      </c>
      <c r="S50" s="59">
        <v>0</v>
      </c>
      <c r="T50" s="67">
        <f>(((INDEX(Output!$C$5:$BW$185,MATCH($C50,Output!$C$5:$C$185,0),22))+(INDEX(Output!$C$5:$BW$185,MATCH($C50,Output!$C$5:$C$185,0),23))+(INDEX(Output!$C$5:$BW$185,MATCH($C50,Output!$C$5:$C$185,0),24))+(INDEX(Output!$C$5:$BW$185,MATCH($C50,Output!$C$5:$C$185,0),25)))*3.4121416)/$AP50</f>
        <v>14.615038052308689</v>
      </c>
      <c r="U50" s="59">
        <v>14.62</v>
      </c>
      <c r="V50" s="67">
        <f>(((INDEX(Output!$C$5:$BW$185,MATCH($C50,Output!$C$5:$C$185,0),16))*3.4121416)+((INDEX(Output!$C$5:$BW$185,MATCH($C50,Output!$C$5:$C$185,0),31))*99.976))/$AP50</f>
        <v>1.466632089683336</v>
      </c>
      <c r="W50" s="59">
        <v>3.8</v>
      </c>
      <c r="X50" s="67">
        <f>(((INDEX(Output!$C$5:$BW$185,MATCH($C50,Output!$C$5:C$185,0),18))*3.4121416)+((INDEX(Output!$C$5:$BW$185,MATCH($C50,Output!$C$5:C$185,0),33))*99.976))/$AP50</f>
        <v>0.23745802179302528</v>
      </c>
      <c r="Y50" s="59">
        <v>0.35</v>
      </c>
      <c r="Z50" s="67">
        <f>(((INDEX(Output!$C$5:$BW$185,MATCH($C50,Output!$C$5:C$185,0),17))*3.4121416)+((INDEX(Output!$C$5:$BW$185,MATCH($C50,Output!$C$5:C$185,0),32))*99.976))/$AP50</f>
        <v>0</v>
      </c>
      <c r="AA50" s="59">
        <v>0</v>
      </c>
      <c r="AB50" s="67">
        <f>(((INDEX(Output!$C$5:$BW$185,MATCH($C50,Output!$C$5:C$185,0),19))*3.4121416)+((INDEX(Output!$C$5:$BW$185,MATCH($C50,Output!$C$5:C$185,0),34))*99.976))/$AP50</f>
        <v>1.4872874333088435</v>
      </c>
      <c r="AC50" s="59">
        <v>1.47</v>
      </c>
      <c r="AD50" s="68">
        <f>INDEX(Output!$C$5:$CC$185,MATCH($C50,Output!$C$5:$C$185,0),76)+INDEX(Output!$C$5:$CC$185,MATCH($C50,Output!$C$5:$C$185,0),79)</f>
        <v>0</v>
      </c>
      <c r="AE50" s="61">
        <v>0</v>
      </c>
      <c r="AF50" s="68">
        <f>INDEX(Output!$C$5:$CD$185,MATCH($C50,Output!$C$5:$C$185,0),74)+INDEX(Output!$C$5:$CD$185,MATCH($C50,Output!$C$5:$C$185,0),77)</f>
        <v>0</v>
      </c>
      <c r="AG50" s="61">
        <v>0</v>
      </c>
      <c r="AH50" s="69">
        <f>IF($D$49=0,"",(D50-$D$49)/$D$49)</f>
        <v>-7.836699952882531E-2</v>
      </c>
      <c r="AI50" s="70">
        <f>IF($E$49=0,"",(E50-$E$49)/$E$49)</f>
        <v>-4.7310186951545284E-2</v>
      </c>
      <c r="AJ50" s="69">
        <f>IF($J$49=0,"",(J50-$J$49)/$J$49)</f>
        <v>-4.2764687195087275E-2</v>
      </c>
      <c r="AK50" s="70">
        <f>IF($K$49=0,"",(K50-$K$49)/$K$49)</f>
        <v>-1.7159547280029167E-2</v>
      </c>
      <c r="AL50" s="67" t="str">
        <f t="shared" si="5"/>
        <v>No</v>
      </c>
      <c r="AM50" s="67" t="str">
        <f t="shared" si="40"/>
        <v>No</v>
      </c>
      <c r="AN50" s="71" t="str">
        <f>IF((AL50=AM50),(IF(AND(AI50&gt;(-0.5%*D$49),AI50&lt;(0.5%*D$49),AE50&lt;=AD50,AG50&lt;=AF50,(COUNTBLANK(D50:AK50)=0)),"Pass","Fail")),IF(COUNTA(D50:AK50)=0,"","Fail"))</f>
        <v>Pass</v>
      </c>
      <c r="AO50" s="74"/>
      <c r="AP50" s="65">
        <f>IF(ISNUMBER(SEARCH("RetlMed",C50)),Lookup!D$2,IF(ISNUMBER(SEARCH("OffSml",C50)),Lookup!A$2,IF(ISNUMBER(SEARCH("OffMed",C50)),Lookup!B$2,IF(ISNUMBER(SEARCH("OffLrg",C50)),Lookup!C$2,IF(ISNUMBER(SEARCH("RetlStrp",C50)),Lookup!E$2)))))</f>
        <v>53627.8</v>
      </c>
      <c r="AQ50" s="75"/>
      <c r="AR50" s="24"/>
    </row>
    <row r="51" spans="1:44" s="82" customFormat="1" ht="25.5" customHeight="1" x14ac:dyDescent="0.3">
      <c r="A51" s="22"/>
      <c r="B51" s="57" t="str">
        <f t="shared" si="1"/>
        <v>CBECC 2025.2.0</v>
      </c>
      <c r="C51" s="17" t="s">
        <v>122</v>
      </c>
      <c r="D51" s="67">
        <f>INDEX(Output!$C$5:$BW$185,MATCH($C51,Output!$C$5:$C$185,0),63)</f>
        <v>22.878599999999999</v>
      </c>
      <c r="E51" s="59">
        <v>28.77</v>
      </c>
      <c r="F51" s="67">
        <f>(INDEX(Output!$C$5:$BW$185,MATCH($C51,Output!$C$5:$C$185,0),21))/$AP51</f>
        <v>3.464303961751181</v>
      </c>
      <c r="G51" s="59">
        <v>4.1900000000000004</v>
      </c>
      <c r="H51" s="67">
        <f>(INDEX(Output!$C$5:$BW$185,MATCH($C51,Output!$C$5:$C$185,0),36))/$AP51</f>
        <v>0.10702546067524679</v>
      </c>
      <c r="I51" s="59">
        <v>0.14000000000000001</v>
      </c>
      <c r="J51" s="67">
        <f t="shared" si="52"/>
        <v>22.520645938229045</v>
      </c>
      <c r="K51" s="59">
        <v>28.26</v>
      </c>
      <c r="L51" s="67">
        <f>(((INDEX(Output!$C$5:$BW$185,MATCH($C51,Output!$C$5:$C$185,0),14))*3.4121416)+((INDEX(Output!$C$5:$BW$185,MATCH($C51,Output!$C$5:$C$185,0),29))*99.976))/$AP51</f>
        <v>9.2148764029779997</v>
      </c>
      <c r="M51" s="59">
        <v>12.76</v>
      </c>
      <c r="N51" s="67">
        <f>(((INDEX(Output!$C$5:$BW$185,MATCH($C51,Output!$C$5:$C$185,0),15))*3.4121416)+((INDEX(Output!$C$5:$BW$185,MATCH($C51,Output!$C$5:$C$185,0),30))*99.976))/$AP51</f>
        <v>3.076989759387482</v>
      </c>
      <c r="O51" s="59">
        <v>3</v>
      </c>
      <c r="P51" s="67">
        <f>(((INDEX(Output!$C$5:$BW$185,MATCH($C51,Output!$C$5:$C$185,0),20))*3.4121416)+((INDEX(Output!$C$5:$BW$185,MATCH($C51,Output!$C$5:$C$185,0),35))*99.976))/$AP51</f>
        <v>6.919111923920056</v>
      </c>
      <c r="Q51" s="59">
        <v>6.92</v>
      </c>
      <c r="R51" s="67">
        <f>(((INDEX(Output!$C$5:$BW$185,MATCH($C51,Output!$C$5:$C$185,0),37))+(INDEX(Output!$C$5:$BW$185,MATCH($C51,Output!$C$5:$C$185,0),38)))*99.976)/$AP51</f>
        <v>0</v>
      </c>
      <c r="S51" s="59">
        <v>0</v>
      </c>
      <c r="T51" s="67">
        <f>(((INDEX(Output!$C$5:$BW$185,MATCH($C51,Output!$C$5:$C$185,0),22))+(INDEX(Output!$C$5:$BW$185,MATCH($C51,Output!$C$5:$C$185,0),23))+(INDEX(Output!$C$5:$BW$185,MATCH($C51,Output!$C$5:$C$185,0),24))+(INDEX(Output!$C$5:$BW$185,MATCH($C51,Output!$C$5:$C$185,0),25)))*3.4121416)/$AP51</f>
        <v>14.615038052308689</v>
      </c>
      <c r="U51" s="59">
        <v>14.62</v>
      </c>
      <c r="V51" s="67">
        <f>(((INDEX(Output!$C$5:$BW$185,MATCH($C51,Output!$C$5:$C$185,0),16))*3.4121416)+((INDEX(Output!$C$5:$BW$185,MATCH($C51,Output!$C$5:$C$185,0),31))*99.976))/$AP51</f>
        <v>1.6009473313602274</v>
      </c>
      <c r="W51" s="59">
        <v>3.77</v>
      </c>
      <c r="X51" s="67">
        <f>(((INDEX(Output!$C$5:$BW$185,MATCH($C51,Output!$C$5:C$185,0),18))*3.4121416)+((INDEX(Output!$C$5:$BW$185,MATCH($C51,Output!$C$5:C$185,0),33))*99.976))/$AP51</f>
        <v>0.22143308727443603</v>
      </c>
      <c r="Y51" s="59">
        <v>0.6</v>
      </c>
      <c r="Z51" s="67">
        <f>(((INDEX(Output!$C$5:$BW$185,MATCH($C51,Output!$C$5:C$185,0),17))*3.4121416)+((INDEX(Output!$C$5:$BW$185,MATCH($C51,Output!$C$5:C$185,0),32))*99.976))/$AP51</f>
        <v>0</v>
      </c>
      <c r="AA51" s="59">
        <v>0</v>
      </c>
      <c r="AB51" s="67">
        <f>(((INDEX(Output!$C$5:$BW$185,MATCH($C51,Output!$C$5:C$185,0),19))*3.4121416)+((INDEX(Output!$C$5:$BW$185,MATCH($C51,Output!$C$5:C$185,0),34))*99.976))/$AP51</f>
        <v>1.4872874333088435</v>
      </c>
      <c r="AC51" s="59">
        <v>1.21</v>
      </c>
      <c r="AD51" s="68">
        <f>INDEX(Output!$C$5:$CC$185,MATCH($C51,Output!$C$5:$C$185,0),76)+INDEX(Output!$C$5:$CC$185,MATCH($C51,Output!$C$5:$C$185,0),79)</f>
        <v>0</v>
      </c>
      <c r="AE51" s="61">
        <v>0</v>
      </c>
      <c r="AF51" s="68">
        <f>INDEX(Output!$C$5:$CD$185,MATCH($C51,Output!$C$5:$C$185,0),74)+INDEX(Output!$C$5:$CD$185,MATCH($C51,Output!$C$5:$C$185,0),77)</f>
        <v>0</v>
      </c>
      <c r="AG51" s="61">
        <v>0</v>
      </c>
      <c r="AH51" s="69">
        <f t="shared" ref="AH51:AH60" si="53">IF($D$49=0,"",(D51-$D$49)/$D$49)</f>
        <v>0.15912027115346611</v>
      </c>
      <c r="AI51" s="70">
        <f t="shared" ref="AI51:AI60" si="54">IF($E$49=0,"",(E51-$E$49)/$E$49)</f>
        <v>9.7672644028996516E-2</v>
      </c>
      <c r="AJ51" s="69">
        <f t="shared" ref="AJ51:AJ60" si="55">IF($J$49=0,"",(J51-$J$49)/$J$49)</f>
        <v>8.8802537954655134E-2</v>
      </c>
      <c r="AK51" s="70">
        <f t="shared" ref="AK51:AK60" si="56">IF($K$49=0,"",(K51-$K$49)/$K$49)</f>
        <v>3.1763417305586017E-2</v>
      </c>
      <c r="AL51" s="67" t="str">
        <f t="shared" si="5"/>
        <v>Yes</v>
      </c>
      <c r="AM51" s="67" t="str">
        <f t="shared" si="40"/>
        <v>Yes</v>
      </c>
      <c r="AN51" s="71" t="str">
        <f>IF((AL51=AM51),(IF(AND(AI51&gt;(-0.5%*D$49),AI51&lt;(0.5%*D$49),AE51&lt;=AD51,AG51&lt;=AF51,(COUNTBLANK(D51:AK51)=0)),"Pass","Fail")),IF(COUNTA(D51:AK51)=0,"","Fail"))</f>
        <v>Pass</v>
      </c>
      <c r="AO51" s="74"/>
      <c r="AP51" s="65">
        <f>IF(ISNUMBER(SEARCH("RetlMed",C51)),Lookup!D$2,IF(ISNUMBER(SEARCH("OffSml",C51)),Lookup!A$2,IF(ISNUMBER(SEARCH("OffMed",C51)),Lookup!B$2,IF(ISNUMBER(SEARCH("OffLrg",C51)),Lookup!C$2,IF(ISNUMBER(SEARCH("RetlStrp",C51)),Lookup!E$2)))))</f>
        <v>53627.8</v>
      </c>
      <c r="AQ51" s="75"/>
      <c r="AR51" s="24"/>
    </row>
    <row r="52" spans="1:44" s="82" customFormat="1" ht="25.5" customHeight="1" x14ac:dyDescent="0.3">
      <c r="A52" s="22"/>
      <c r="B52" s="57" t="str">
        <f t="shared" si="1"/>
        <v>CBECC 2025.2.0</v>
      </c>
      <c r="C52" s="17" t="s">
        <v>123</v>
      </c>
      <c r="D52" s="67">
        <f>INDEX(Output!$C$5:$BW$185,MATCH($C52,Output!$C$5:$C$185,0),63)</f>
        <v>19.146100000000001</v>
      </c>
      <c r="E52" s="59">
        <v>24.98</v>
      </c>
      <c r="F52" s="67">
        <f>(INDEX(Output!$C$5:$BW$185,MATCH($C52,Output!$C$5:$C$185,0),21))/$AP52</f>
        <v>2.5828767915148485</v>
      </c>
      <c r="G52" s="59">
        <v>3.08</v>
      </c>
      <c r="H52" s="67">
        <f>(INDEX(Output!$C$5:$BW$185,MATCH($C52,Output!$C$5:$C$185,0),36))/$AP52</f>
        <v>0.11546641853665449</v>
      </c>
      <c r="I52" s="59">
        <v>0.17</v>
      </c>
      <c r="J52" s="67">
        <f t="shared" si="52"/>
        <v>20.356984349202957</v>
      </c>
      <c r="K52" s="59">
        <v>27.01</v>
      </c>
      <c r="L52" s="67">
        <f>(((INDEX(Output!$C$5:$BW$185,MATCH($C52,Output!$C$5:$C$185,0),14))*3.4121416)+((INDEX(Output!$C$5:$BW$185,MATCH($C52,Output!$C$5:$C$185,0),29))*99.976))/$AP52</f>
        <v>10.058951100269381</v>
      </c>
      <c r="M52" s="59">
        <v>15.04</v>
      </c>
      <c r="N52" s="67">
        <f>(((INDEX(Output!$C$5:$BW$185,MATCH($C52,Output!$C$5:$C$185,0),15))*3.4121416)+((INDEX(Output!$C$5:$BW$185,MATCH($C52,Output!$C$5:$C$185,0),30))*99.976))/$AP52</f>
        <v>2.8679708108167774</v>
      </c>
      <c r="O52" s="59">
        <v>2.73</v>
      </c>
      <c r="P52" s="67">
        <f>(((INDEX(Output!$C$5:$BW$185,MATCH($C52,Output!$C$5:$C$185,0),20))*3.4121416)+((INDEX(Output!$C$5:$BW$185,MATCH($C52,Output!$C$5:$C$185,0),35))*99.976))/$AP52</f>
        <v>4.6127391617347717</v>
      </c>
      <c r="Q52" s="59">
        <v>4.6100000000000003</v>
      </c>
      <c r="R52" s="67">
        <f>(((INDEX(Output!$C$5:$BW$185,MATCH($C52,Output!$C$5:$C$185,0),37))+(INDEX(Output!$C$5:$BW$185,MATCH($C52,Output!$C$5:$C$185,0),38)))*99.976)/$AP52</f>
        <v>0</v>
      </c>
      <c r="S52" s="59">
        <v>0</v>
      </c>
      <c r="T52" s="67">
        <f>(((INDEX(Output!$C$5:$BW$185,MATCH($C52,Output!$C$5:$C$185,0),22))+(INDEX(Output!$C$5:$BW$185,MATCH($C52,Output!$C$5:$C$185,0),23))+(INDEX(Output!$C$5:$BW$185,MATCH($C52,Output!$C$5:$C$185,0),24))+(INDEX(Output!$C$5:$BW$185,MATCH($C52,Output!$C$5:$C$185,0),25)))*3.4121416)/$AP52</f>
        <v>14.615038052308689</v>
      </c>
      <c r="U52" s="59">
        <v>14.62</v>
      </c>
      <c r="V52" s="67">
        <f>(((INDEX(Output!$C$5:$BW$185,MATCH($C52,Output!$C$5:$C$185,0),16))*3.4121416)+((INDEX(Output!$C$5:$BW$185,MATCH($C52,Output!$C$5:$C$185,0),31))*99.976))/$AP52</f>
        <v>1.0969120487851449</v>
      </c>
      <c r="W52" s="59">
        <v>2.82</v>
      </c>
      <c r="X52" s="67">
        <f>(((INDEX(Output!$C$5:$BW$185,MATCH($C52,Output!$C$5:C$185,0),18))*3.4121416)+((INDEX(Output!$C$5:$BW$185,MATCH($C52,Output!$C$5:C$185,0),33))*99.976))/$AP52</f>
        <v>0.23312379428803714</v>
      </c>
      <c r="Y52" s="59">
        <v>0.34</v>
      </c>
      <c r="Z52" s="67">
        <f>(((INDEX(Output!$C$5:$BW$185,MATCH($C52,Output!$C$5:C$185,0),17))*3.4121416)+((INDEX(Output!$C$5:$BW$185,MATCH($C52,Output!$C$5:C$185,0),32))*99.976))/$AP52</f>
        <v>0</v>
      </c>
      <c r="AA52" s="59">
        <v>0</v>
      </c>
      <c r="AB52" s="67">
        <f>(((INDEX(Output!$C$5:$BW$185,MATCH($C52,Output!$C$5:C$185,0),19))*3.4121416)+((INDEX(Output!$C$5:$BW$185,MATCH($C52,Output!$C$5:C$185,0),34))*99.976))/$AP52</f>
        <v>1.4872874333088435</v>
      </c>
      <c r="AC52" s="59">
        <v>1.47</v>
      </c>
      <c r="AD52" s="68">
        <f>INDEX(Output!$C$5:$CC$185,MATCH($C52,Output!$C$5:$C$185,0),76)+INDEX(Output!$C$5:$CC$185,MATCH($C52,Output!$C$5:$C$185,0),79)</f>
        <v>0</v>
      </c>
      <c r="AE52" s="61">
        <v>0</v>
      </c>
      <c r="AF52" s="68">
        <f>INDEX(Output!$C$5:$CD$185,MATCH($C52,Output!$C$5:$C$185,0),74)+INDEX(Output!$C$5:$CD$185,MATCH($C52,Output!$C$5:$C$185,0),77)</f>
        <v>0</v>
      </c>
      <c r="AG52" s="61">
        <v>0</v>
      </c>
      <c r="AH52" s="69">
        <f t="shared" si="53"/>
        <v>-2.9982926248486374E-2</v>
      </c>
      <c r="AI52" s="70">
        <f t="shared" si="54"/>
        <v>-4.6928653185806961E-2</v>
      </c>
      <c r="AJ52" s="69">
        <f t="shared" si="55"/>
        <v>-1.5803708059257352E-2</v>
      </c>
      <c r="AK52" s="70">
        <f t="shared" si="56"/>
        <v>-1.3873676524278898E-2</v>
      </c>
      <c r="AL52" s="67" t="str">
        <f t="shared" si="5"/>
        <v>No</v>
      </c>
      <c r="AM52" s="67" t="str">
        <f t="shared" si="40"/>
        <v>No</v>
      </c>
      <c r="AN52" s="71" t="str">
        <f>IF((AL52=AM52),(IF(AND(AI52&gt;(-0.5%*D$49),AI52&lt;(0.5%*D$49),AE52&lt;=AD52,AG52&lt;=AF52,(COUNTBLANK(D52:AK52)=0)),"Pass","Fail")),IF(COUNTA(D52:AK52)=0,"","Fail"))</f>
        <v>Pass</v>
      </c>
      <c r="AO52" s="74"/>
      <c r="AP52" s="65">
        <f>IF(ISNUMBER(SEARCH("RetlMed",C52)),Lookup!D$2,IF(ISNUMBER(SEARCH("OffSml",C52)),Lookup!A$2,IF(ISNUMBER(SEARCH("OffMed",C52)),Lookup!B$2,IF(ISNUMBER(SEARCH("OffLrg",C52)),Lookup!C$2,IF(ISNUMBER(SEARCH("RetlStrp",C52)),Lookup!E$2)))))</f>
        <v>53627.8</v>
      </c>
      <c r="AQ52" s="75"/>
      <c r="AR52" s="24"/>
    </row>
    <row r="53" spans="1:44" s="82" customFormat="1" ht="25.5" customHeight="1" x14ac:dyDescent="0.3">
      <c r="A53" s="22"/>
      <c r="B53" s="57" t="str">
        <f t="shared" si="1"/>
        <v>CBECC 2025.2.0</v>
      </c>
      <c r="C53" s="17" t="s">
        <v>124</v>
      </c>
      <c r="D53" s="67">
        <f>INDEX(Output!$C$5:$BW$185,MATCH($C53,Output!$C$5:$C$185,0),63)</f>
        <v>20.79</v>
      </c>
      <c r="E53" s="59">
        <v>27.41</v>
      </c>
      <c r="F53" s="67">
        <f>(INDEX(Output!$C$5:$BW$185,MATCH($C53,Output!$C$5:$C$185,0),21))/$AP53</f>
        <v>2.8644471710568027</v>
      </c>
      <c r="G53" s="59">
        <v>3.78</v>
      </c>
      <c r="H53" s="67">
        <f>(INDEX(Output!$C$5:$BW$185,MATCH($C53,Output!$C$5:$C$185,0),36))/$AP53</f>
        <v>0.11879659430370069</v>
      </c>
      <c r="I53" s="59">
        <v>0.27</v>
      </c>
      <c r="J53" s="67">
        <f t="shared" si="52"/>
        <v>21.650672989074142</v>
      </c>
      <c r="K53" s="59">
        <v>39.520000000000003</v>
      </c>
      <c r="L53" s="67">
        <f>(((INDEX(Output!$C$5:$BW$185,MATCH($C53,Output!$C$5:$C$185,0),14))*3.4121416)+((INDEX(Output!$C$5:$BW$185,MATCH($C53,Output!$C$5:$C$185,0),29))*99.976))/$AP53</f>
        <v>10.391967719428472</v>
      </c>
      <c r="M53" s="59">
        <v>25.17</v>
      </c>
      <c r="N53" s="67">
        <f>(((INDEX(Output!$C$5:$BW$185,MATCH($C53,Output!$C$5:$C$185,0),15))*3.4121416)+((INDEX(Output!$C$5:$BW$185,MATCH($C53,Output!$C$5:$C$185,0),30))*99.976))/$AP53</f>
        <v>3.6898833778152378</v>
      </c>
      <c r="O53" s="59">
        <v>4.17</v>
      </c>
      <c r="P53" s="67">
        <f>(((INDEX(Output!$C$5:$BW$185,MATCH($C53,Output!$C$5:$C$185,0),20))*3.4121416)+((INDEX(Output!$C$5:$BW$185,MATCH($C53,Output!$C$5:$C$185,0),35))*99.976))/$AP53</f>
        <v>4.6127391617347717</v>
      </c>
      <c r="Q53" s="59">
        <v>4.6100000000000003</v>
      </c>
      <c r="R53" s="67">
        <f>(((INDEX(Output!$C$5:$BW$185,MATCH($C53,Output!$C$5:$C$185,0),37))+(INDEX(Output!$C$5:$BW$185,MATCH($C53,Output!$C$5:$C$185,0),38)))*99.976)/$AP53</f>
        <v>0</v>
      </c>
      <c r="S53" s="59">
        <v>0</v>
      </c>
      <c r="T53" s="67">
        <f>(((INDEX(Output!$C$5:$BW$185,MATCH($C53,Output!$C$5:$C$185,0),22))+(INDEX(Output!$C$5:$BW$185,MATCH($C53,Output!$C$5:$C$185,0),23))+(INDEX(Output!$C$5:$BW$185,MATCH($C53,Output!$C$5:$C$185,0),24))+(INDEX(Output!$C$5:$BW$185,MATCH($C53,Output!$C$5:$C$185,0),25)))*3.4121416)/$AP53</f>
        <v>14.615038052308689</v>
      </c>
      <c r="U53" s="59">
        <v>14.62</v>
      </c>
      <c r="V53" s="67">
        <f>(((INDEX(Output!$C$5:$BW$185,MATCH($C53,Output!$C$5:$C$185,0),16))*3.4121416)+((INDEX(Output!$C$5:$BW$185,MATCH($C53,Output!$C$5:$C$185,0),31))*99.976))/$AP53</f>
        <v>1.2166632171224625</v>
      </c>
      <c r="W53" s="59">
        <v>3.58</v>
      </c>
      <c r="X53" s="67">
        <f>(((INDEX(Output!$C$5:$BW$185,MATCH($C53,Output!$C$5:C$185,0),18))*3.4121416)+((INDEX(Output!$C$5:$BW$185,MATCH($C53,Output!$C$5:C$185,0),33))*99.976))/$AP53</f>
        <v>0.25212835115041077</v>
      </c>
      <c r="Y53" s="59">
        <v>0.53</v>
      </c>
      <c r="Z53" s="67">
        <f>(((INDEX(Output!$C$5:$BW$185,MATCH($C53,Output!$C$5:C$185,0),17))*3.4121416)+((INDEX(Output!$C$5:$BW$185,MATCH($C53,Output!$C$5:C$185,0),32))*99.976))/$AP53</f>
        <v>0</v>
      </c>
      <c r="AA53" s="59">
        <v>0</v>
      </c>
      <c r="AB53" s="67">
        <f>(((INDEX(Output!$C$5:$BW$185,MATCH($C53,Output!$C$5:C$185,0),19))*3.4121416)+((INDEX(Output!$C$5:$BW$185,MATCH($C53,Output!$C$5:C$185,0),34))*99.976))/$AP53</f>
        <v>1.4872911618227858</v>
      </c>
      <c r="AC53" s="59">
        <v>1.47</v>
      </c>
      <c r="AD53" s="68">
        <f>INDEX(Output!$C$5:$CC$185,MATCH($C53,Output!$C$5:$C$185,0),76)+INDEX(Output!$C$5:$CC$185,MATCH($C53,Output!$C$5:$C$185,0),79)</f>
        <v>0</v>
      </c>
      <c r="AE53" s="61">
        <v>0</v>
      </c>
      <c r="AF53" s="68">
        <f>INDEX(Output!$C$5:$CD$185,MATCH($C53,Output!$C$5:$C$185,0),74)+INDEX(Output!$C$5:$CD$185,MATCH($C53,Output!$C$5:$C$185,0),77)</f>
        <v>5.5</v>
      </c>
      <c r="AG53" s="61">
        <v>0</v>
      </c>
      <c r="AH53" s="69">
        <f t="shared" si="53"/>
        <v>5.3303542930098917E-2</v>
      </c>
      <c r="AI53" s="70">
        <f t="shared" si="54"/>
        <v>4.5784051888592109E-2</v>
      </c>
      <c r="AJ53" s="69">
        <f t="shared" si="55"/>
        <v>4.6742076740981721E-2</v>
      </c>
      <c r="AK53" s="70">
        <f t="shared" si="56"/>
        <v>0.44286235852500921</v>
      </c>
      <c r="AL53" s="67" t="str">
        <f t="shared" si="5"/>
        <v>Yes</v>
      </c>
      <c r="AM53" s="67" t="str">
        <f t="shared" si="40"/>
        <v>Yes</v>
      </c>
      <c r="AN53" s="71" t="str">
        <f>IF((AL53=AM53),(IF(AND(AI53&gt;(-0.5%*D$49),AI53&lt;(0.5%*D$49),AE53&lt;=AD53,AG53&lt;=AF53,(COUNTBLANK(D53:AK53)=0)),"Pass","Fail")),IF(COUNTA(D53:AK53)=0,"","Fail"))</f>
        <v>Pass</v>
      </c>
      <c r="AO53" s="74"/>
      <c r="AP53" s="65">
        <f>IF(ISNUMBER(SEARCH("RetlMed",C53)),Lookup!D$2,IF(ISNUMBER(SEARCH("OffSml",C53)),Lookup!A$2,IF(ISNUMBER(SEARCH("OffMed",C53)),Lookup!B$2,IF(ISNUMBER(SEARCH("OffLrg",C53)),Lookup!C$2,IF(ISNUMBER(SEARCH("RetlStrp",C53)),Lookup!E$2)))))</f>
        <v>53627.8</v>
      </c>
      <c r="AQ53" s="75"/>
      <c r="AR53" s="24"/>
    </row>
    <row r="54" spans="1:44" s="82" customFormat="1" ht="25.5" customHeight="1" x14ac:dyDescent="0.3">
      <c r="A54" s="22"/>
      <c r="B54" s="57" t="str">
        <f t="shared" si="1"/>
        <v>CBECC 2025.2.0</v>
      </c>
      <c r="C54" s="17" t="s">
        <v>125</v>
      </c>
      <c r="D54" s="67">
        <f>INDEX(Output!$C$5:$BW$185,MATCH($C54,Output!$C$5:$C$185,0),63)</f>
        <v>19.805599999999998</v>
      </c>
      <c r="E54" s="59">
        <v>26.35</v>
      </c>
      <c r="F54" s="67">
        <f>(INDEX(Output!$C$5:$BW$185,MATCH($C54,Output!$C$5:$C$185,0),21))/$AP54</f>
        <v>2.7353163844125619</v>
      </c>
      <c r="G54" s="59">
        <v>3.39</v>
      </c>
      <c r="H54" s="67">
        <f>(INDEX(Output!$C$5:$BW$185,MATCH($C54,Output!$C$5:$C$185,0),36))/$AP54</f>
        <v>0.11409679308120042</v>
      </c>
      <c r="I54" s="59">
        <v>0.16</v>
      </c>
      <c r="J54" s="67">
        <f t="shared" si="52"/>
        <v>20.740249315215465</v>
      </c>
      <c r="K54" s="59">
        <v>27.66</v>
      </c>
      <c r="L54" s="67">
        <f>(((INDEX(Output!$C$5:$BW$185,MATCH($C54,Output!$C$5:$C$185,0),14))*3.4121416)+((INDEX(Output!$C$5:$BW$185,MATCH($C54,Output!$C$5:$C$185,0),29))*99.976))/$AP54</f>
        <v>9.9220075997741457</v>
      </c>
      <c r="M54" s="59">
        <v>14.64</v>
      </c>
      <c r="N54" s="67">
        <f>(((INDEX(Output!$C$5:$BW$185,MATCH($C54,Output!$C$5:$C$185,0),15))*3.4121416)+((INDEX(Output!$C$5:$BW$185,MATCH($C54,Output!$C$5:$C$185,0),30))*99.976))/$AP54</f>
        <v>2.9775608497861179</v>
      </c>
      <c r="O54" s="59">
        <v>2.88</v>
      </c>
      <c r="P54" s="67">
        <f>(((INDEX(Output!$C$5:$BW$185,MATCH($C54,Output!$C$5:$C$185,0),20))*3.4121416)+((INDEX(Output!$C$5:$BW$185,MATCH($C54,Output!$C$5:$C$185,0),35))*99.976))/$AP54</f>
        <v>4.6127391617347717</v>
      </c>
      <c r="Q54" s="59">
        <v>4.6100000000000003</v>
      </c>
      <c r="R54" s="67">
        <f>(((INDEX(Output!$C$5:$BW$185,MATCH($C54,Output!$C$5:$C$185,0),37))+(INDEX(Output!$C$5:$BW$185,MATCH($C54,Output!$C$5:$C$185,0),38)))*99.976)/$AP54</f>
        <v>0</v>
      </c>
      <c r="S54" s="59">
        <v>0</v>
      </c>
      <c r="T54" s="67">
        <f>(((INDEX(Output!$C$5:$BW$185,MATCH($C54,Output!$C$5:$C$185,0),22))+(INDEX(Output!$C$5:$BW$185,MATCH($C54,Output!$C$5:$C$185,0),23))+(INDEX(Output!$C$5:$BW$185,MATCH($C54,Output!$C$5:$C$185,0),24))+(INDEX(Output!$C$5:$BW$185,MATCH($C54,Output!$C$5:$C$185,0),25)))*3.4121416)/$AP54</f>
        <v>14.615038052308689</v>
      </c>
      <c r="U54" s="59">
        <v>14.62</v>
      </c>
      <c r="V54" s="67">
        <f>(((INDEX(Output!$C$5:$BW$185,MATCH($C54,Output!$C$5:$C$185,0),16))*3.4121416)+((INDEX(Output!$C$5:$BW$185,MATCH($C54,Output!$C$5:$C$185,0),31))*99.976))/$AP54</f>
        <v>1.5089817935488683</v>
      </c>
      <c r="W54" s="59">
        <v>3.73</v>
      </c>
      <c r="X54" s="67">
        <f>(((INDEX(Output!$C$5:$BW$185,MATCH($C54,Output!$C$5:C$185,0),18))*3.4121416)+((INDEX(Output!$C$5:$BW$185,MATCH($C54,Output!$C$5:C$185,0),33))*99.976))/$AP54</f>
        <v>0.23167247706271743</v>
      </c>
      <c r="Y54" s="59">
        <v>0.34</v>
      </c>
      <c r="Z54" s="67">
        <f>(((INDEX(Output!$C$5:$BW$185,MATCH($C54,Output!$C$5:C$185,0),17))*3.4121416)+((INDEX(Output!$C$5:$BW$185,MATCH($C54,Output!$C$5:C$185,0),32))*99.976))/$AP54</f>
        <v>0</v>
      </c>
      <c r="AA54" s="59">
        <v>0</v>
      </c>
      <c r="AB54" s="67">
        <f>(((INDEX(Output!$C$5:$BW$185,MATCH($C54,Output!$C$5:C$185,0),19))*3.4121416)+((INDEX(Output!$C$5:$BW$185,MATCH($C54,Output!$C$5:C$185,0),34))*99.976))/$AP54</f>
        <v>1.4872874333088435</v>
      </c>
      <c r="AC54" s="59">
        <v>1.47</v>
      </c>
      <c r="AD54" s="68">
        <f>INDEX(Output!$C$5:$CC$185,MATCH($C54,Output!$C$5:$C$185,0),76)+INDEX(Output!$C$5:$CC$185,MATCH($C54,Output!$C$5:$C$185,0),79)</f>
        <v>0</v>
      </c>
      <c r="AE54" s="61">
        <v>0</v>
      </c>
      <c r="AF54" s="68">
        <f>INDEX(Output!$C$5:$CD$185,MATCH($C54,Output!$C$5:$C$185,0),74)+INDEX(Output!$C$5:$CD$185,MATCH($C54,Output!$C$5:$C$185,0),77)</f>
        <v>0</v>
      </c>
      <c r="AG54" s="61">
        <v>0</v>
      </c>
      <c r="AH54" s="69">
        <f t="shared" si="53"/>
        <v>3.4299494880407006E-3</v>
      </c>
      <c r="AI54" s="70">
        <f t="shared" si="54"/>
        <v>5.341472720335771E-3</v>
      </c>
      <c r="AJ54" s="69">
        <f t="shared" si="55"/>
        <v>2.7259499642344185E-3</v>
      </c>
      <c r="AK54" s="70">
        <f t="shared" si="56"/>
        <v>9.8576122672508065E-3</v>
      </c>
      <c r="AL54" s="67" t="str">
        <f t="shared" si="5"/>
        <v>Yes</v>
      </c>
      <c r="AM54" s="67" t="str">
        <f t="shared" si="40"/>
        <v>Yes</v>
      </c>
      <c r="AN54" s="71" t="str">
        <f>IF((AL54=AM54),(IF(AND(AI54&gt;(-0.5%*D$49),AI54&lt;(0.5%*D$49),AE54&lt;=AD54,AG54&lt;=AF54,(COUNTBLANK(D54:AK54)=0)),"Pass","Fail")),IF(COUNTA(D54:AK54)=0,"","Fail"))</f>
        <v>Pass</v>
      </c>
      <c r="AO54" s="74"/>
      <c r="AP54" s="65">
        <f>IF(ISNUMBER(SEARCH("RetlMed",C54)),Lookup!D$2,IF(ISNUMBER(SEARCH("OffSml",C54)),Lookup!A$2,IF(ISNUMBER(SEARCH("OffMed",C54)),Lookup!B$2,IF(ISNUMBER(SEARCH("OffLrg",C54)),Lookup!C$2,IF(ISNUMBER(SEARCH("RetlStrp",C54)),Lookup!E$2)))))</f>
        <v>53627.8</v>
      </c>
      <c r="AQ54" s="75"/>
      <c r="AR54" s="24"/>
    </row>
    <row r="55" spans="1:44" s="82" customFormat="1" ht="25.5" customHeight="1" x14ac:dyDescent="0.3">
      <c r="A55" s="22"/>
      <c r="B55" s="57" t="str">
        <f t="shared" si="1"/>
        <v>CBECC 2025.2.0</v>
      </c>
      <c r="C55" s="17" t="s">
        <v>126</v>
      </c>
      <c r="D55" s="67">
        <f>INDEX(Output!$C$5:$BW$185,MATCH($C55,Output!$C$5:$C$185,0),63)</f>
        <v>25.1861</v>
      </c>
      <c r="E55" s="59">
        <v>28.12</v>
      </c>
      <c r="F55" s="67">
        <f>(INDEX(Output!$C$5:$BW$185,MATCH($C55,Output!$C$5:$C$185,0),21))/$AP55</f>
        <v>3.9042436945017323</v>
      </c>
      <c r="G55" s="59">
        <v>4.5999999999999996</v>
      </c>
      <c r="H55" s="67">
        <f>(INDEX(Output!$C$5:$BW$185,MATCH($C55,Output!$C$5:$C$185,0),36))/$AP55</f>
        <v>9.816699547622687E-2</v>
      </c>
      <c r="I55" s="59">
        <v>0.13</v>
      </c>
      <c r="J55" s="67">
        <f t="shared" si="52"/>
        <v>23.136171603321692</v>
      </c>
      <c r="K55" s="59">
        <v>28.54</v>
      </c>
      <c r="L55" s="67">
        <f>(((INDEX(Output!$C$5:$BW$185,MATCH($C55,Output!$C$5:$C$185,0),14))*3.4121416)+((INDEX(Output!$C$5:$BW$185,MATCH($C55,Output!$C$5:$C$185,0),29))*99.976))/$AP55</f>
        <v>8.3290332127867828</v>
      </c>
      <c r="M55" s="59">
        <v>11.39</v>
      </c>
      <c r="N55" s="67">
        <f>(((INDEX(Output!$C$5:$BW$185,MATCH($C55,Output!$C$5:$C$185,0),15))*3.4121416)+((INDEX(Output!$C$5:$BW$185,MATCH($C55,Output!$C$5:$C$185,0),30))*99.976))/$AP55</f>
        <v>3.1596785742066613</v>
      </c>
      <c r="O55" s="59">
        <v>2.83</v>
      </c>
      <c r="P55" s="67">
        <f>(((INDEX(Output!$C$5:$BW$185,MATCH($C55,Output!$C$5:$C$185,0),20))*3.4121416)+((INDEX(Output!$C$5:$BW$185,MATCH($C55,Output!$C$5:$C$185,0),35))*99.976))/$AP55</f>
        <v>4.6127391617347717</v>
      </c>
      <c r="Q55" s="59">
        <v>4.6100000000000003</v>
      </c>
      <c r="R55" s="67">
        <f>(((INDEX(Output!$C$5:$BW$185,MATCH($C55,Output!$C$5:$C$185,0),37))+(INDEX(Output!$C$5:$BW$185,MATCH($C55,Output!$C$5:$C$185,0),38)))*99.976)/$AP55</f>
        <v>0</v>
      </c>
      <c r="S55" s="59">
        <v>0</v>
      </c>
      <c r="T55" s="67">
        <f>(((INDEX(Output!$C$5:$BW$185,MATCH($C55,Output!$C$5:$C$185,0),22))+(INDEX(Output!$C$5:$BW$185,MATCH($C55,Output!$C$5:$C$185,0),23))+(INDEX(Output!$C$5:$BW$185,MATCH($C55,Output!$C$5:$C$185,0),24))+(INDEX(Output!$C$5:$BW$185,MATCH($C55,Output!$C$5:$C$185,0),25)))*3.4121416)/$AP55</f>
        <v>14.615038052308689</v>
      </c>
      <c r="U55" s="59">
        <v>14.62</v>
      </c>
      <c r="V55" s="67">
        <f>(((INDEX(Output!$C$5:$BW$185,MATCH($C55,Output!$C$5:$C$185,0),16))*3.4121416)+((INDEX(Output!$C$5:$BW$185,MATCH($C55,Output!$C$5:$C$185,0),31))*99.976))/$AP55</f>
        <v>5.4178480075930766</v>
      </c>
      <c r="W55" s="59">
        <v>8.0299999999999994</v>
      </c>
      <c r="X55" s="67">
        <f>(((INDEX(Output!$C$5:$BW$185,MATCH($C55,Output!$C$5:C$185,0),18))*3.4121416)+((INDEX(Output!$C$5:$BW$185,MATCH($C55,Output!$C$5:C$185,0),33))*99.976))/$AP55</f>
        <v>0.1295833494345843</v>
      </c>
      <c r="Y55" s="59">
        <v>0.21</v>
      </c>
      <c r="Z55" s="67">
        <f>(((INDEX(Output!$C$5:$BW$185,MATCH($C55,Output!$C$5:C$185,0),17))*3.4121416)+((INDEX(Output!$C$5:$BW$185,MATCH($C55,Output!$C$5:C$185,0),32))*99.976))/$AP55</f>
        <v>0</v>
      </c>
      <c r="AA55" s="59">
        <v>0</v>
      </c>
      <c r="AB55" s="67">
        <f>(((INDEX(Output!$C$5:$BW$185,MATCH($C55,Output!$C$5:C$185,0),19))*3.4121416)+((INDEX(Output!$C$5:$BW$185,MATCH($C55,Output!$C$5:C$185,0),34))*99.976))/$AP55</f>
        <v>1.4872892975658145</v>
      </c>
      <c r="AC55" s="59">
        <v>1.47</v>
      </c>
      <c r="AD55" s="68">
        <f>INDEX(Output!$C$5:$CC$185,MATCH($C55,Output!$C$5:$C$185,0),76)+INDEX(Output!$C$5:$CC$185,MATCH($C55,Output!$C$5:$C$185,0),79)</f>
        <v>0</v>
      </c>
      <c r="AE55" s="61">
        <v>0</v>
      </c>
      <c r="AF55" s="68">
        <f>INDEX(Output!$C$5:$CD$185,MATCH($C55,Output!$C$5:$C$185,0),74)+INDEX(Output!$C$5:$CD$185,MATCH($C55,Output!$C$5:$C$185,0),77)</f>
        <v>56.5</v>
      </c>
      <c r="AG55" s="61">
        <v>0</v>
      </c>
      <c r="AH55" s="69">
        <f t="shared" si="53"/>
        <v>0.27602733826800219</v>
      </c>
      <c r="AI55" s="70">
        <f t="shared" si="54"/>
        <v>7.2872949256009165E-2</v>
      </c>
      <c r="AJ55" s="69">
        <f t="shared" si="55"/>
        <v>0.11856127170355946</v>
      </c>
      <c r="AK55" s="70">
        <f t="shared" si="56"/>
        <v>4.1986126323475668E-2</v>
      </c>
      <c r="AL55" s="67" t="str">
        <f t="shared" si="5"/>
        <v>Yes</v>
      </c>
      <c r="AM55" s="67" t="str">
        <f t="shared" si="40"/>
        <v>Yes</v>
      </c>
      <c r="AN55" s="71" t="str">
        <f t="shared" ref="AN55:AN60" si="57">IF((AL55=AM55),(IF(AND(AI55&gt;(-0.5%*D$49),AI55&lt;(0.5%*D$49),AE55&lt;=AD55,AG55&lt;=AF55,(COUNTBLANK(D55:AK55)=0)),"Pass","Fail")),IF(COUNTA(D55:AK55)=0,"","Fail"))</f>
        <v>Pass</v>
      </c>
      <c r="AO55" s="74"/>
      <c r="AP55" s="65">
        <f>IF(ISNUMBER(SEARCH("RetlMed",C55)),Lookup!D$2,IF(ISNUMBER(SEARCH("OffSml",C55)),Lookup!A$2,IF(ISNUMBER(SEARCH("OffMed",C55)),Lookup!B$2,IF(ISNUMBER(SEARCH("OffLrg",C55)),Lookup!C$2,IF(ISNUMBER(SEARCH("RetlStrp",C55)),Lookup!E$2)))))</f>
        <v>53627.8</v>
      </c>
      <c r="AQ55" s="75"/>
      <c r="AR55" s="24"/>
    </row>
    <row r="56" spans="1:44" s="82" customFormat="1" ht="25.5" customHeight="1" x14ac:dyDescent="0.3">
      <c r="A56" s="22"/>
      <c r="B56" s="57" t="str">
        <f t="shared" si="1"/>
        <v>CBECC 2025.2.0</v>
      </c>
      <c r="C56" s="17" t="s">
        <v>127</v>
      </c>
      <c r="D56" s="67">
        <f>INDEX(Output!$C$5:$BW$185,MATCH($C56,Output!$C$5:$C$185,0),63)</f>
        <v>19.308800000000002</v>
      </c>
      <c r="E56" s="59">
        <v>26.07</v>
      </c>
      <c r="F56" s="67">
        <f>(INDEX(Output!$C$5:$BW$185,MATCH($C56,Output!$C$5:$C$185,0),21))/$AP56</f>
        <v>2.681892600479602</v>
      </c>
      <c r="G56" s="59">
        <v>3.32</v>
      </c>
      <c r="H56" s="67">
        <f>(INDEX(Output!$C$5:$BW$185,MATCH($C56,Output!$C$5:$C$185,0),36))/$AP56</f>
        <v>0.10981636390081263</v>
      </c>
      <c r="I56" s="59">
        <v>0.16</v>
      </c>
      <c r="J56" s="67">
        <f t="shared" si="52"/>
        <v>20.130024453851114</v>
      </c>
      <c r="K56" s="59">
        <v>27.59</v>
      </c>
      <c r="L56" s="67">
        <f>(((INDEX(Output!$C$5:$BW$185,MATCH($C56,Output!$C$5:$C$185,0),14))*3.4121416)+((INDEX(Output!$C$5:$BW$185,MATCH($C56,Output!$C$5:$C$185,0),29))*99.976))/$AP56</f>
        <v>9.4939659534452758</v>
      </c>
      <c r="M56" s="59">
        <v>14.8</v>
      </c>
      <c r="N56" s="67">
        <f>(((INDEX(Output!$C$5:$BW$185,MATCH($C56,Output!$C$5:$C$185,0),15))*3.4121416)+((INDEX(Output!$C$5:$BW$185,MATCH($C56,Output!$C$5:$C$185,0),30))*99.976))/$AP56</f>
        <v>2.8465605413595183</v>
      </c>
      <c r="O56" s="59">
        <v>2.83</v>
      </c>
      <c r="P56" s="67">
        <f>(((INDEX(Output!$C$5:$BW$185,MATCH($C56,Output!$C$5:$C$185,0),20))*3.4121416)+((INDEX(Output!$C$5:$BW$185,MATCH($C56,Output!$C$5:$C$185,0),35))*99.976))/$AP56</f>
        <v>4.6127391617347717</v>
      </c>
      <c r="Q56" s="59">
        <v>4.6100000000000003</v>
      </c>
      <c r="R56" s="67">
        <f>(((INDEX(Output!$C$5:$BW$185,MATCH($C56,Output!$C$5:$C$185,0),37))+(INDEX(Output!$C$5:$BW$185,MATCH($C56,Output!$C$5:$C$185,0),38)))*99.976)/$AP56</f>
        <v>0</v>
      </c>
      <c r="S56" s="59">
        <v>0</v>
      </c>
      <c r="T56" s="67">
        <f>(((INDEX(Output!$C$5:$BW$185,MATCH($C56,Output!$C$5:$C$185,0),22))+(INDEX(Output!$C$5:$BW$185,MATCH($C56,Output!$C$5:$C$185,0),23))+(INDEX(Output!$C$5:$BW$185,MATCH($C56,Output!$C$5:$C$185,0),24))+(INDEX(Output!$C$5:$BW$185,MATCH($C56,Output!$C$5:$C$185,0),25)))*3.4121416)/$AP56</f>
        <v>14.615038052308689</v>
      </c>
      <c r="U56" s="59">
        <v>14.62</v>
      </c>
      <c r="V56" s="67">
        <f>(((INDEX(Output!$C$5:$BW$185,MATCH($C56,Output!$C$5:$C$185,0),16))*3.4121416)+((INDEX(Output!$C$5:$BW$185,MATCH($C56,Output!$C$5:$C$185,0),31))*99.976))/$AP56</f>
        <v>1.4583606631470991</v>
      </c>
      <c r="W56" s="59">
        <v>3.52</v>
      </c>
      <c r="X56" s="67">
        <f>(((INDEX(Output!$C$5:$BW$185,MATCH($C56,Output!$C$5:C$185,0),18))*3.4121416)+((INDEX(Output!$C$5:$BW$185,MATCH($C56,Output!$C$5:C$185,0),33))*99.976))/$AP56</f>
        <v>0.23111256511257222</v>
      </c>
      <c r="Y56" s="59">
        <v>0.36</v>
      </c>
      <c r="Z56" s="67">
        <f>(((INDEX(Output!$C$5:$BW$185,MATCH($C56,Output!$C$5:C$185,0),17))*3.4121416)+((INDEX(Output!$C$5:$BW$185,MATCH($C56,Output!$C$5:C$185,0),32))*99.976))/$AP56</f>
        <v>0</v>
      </c>
      <c r="AA56" s="59">
        <v>0</v>
      </c>
      <c r="AB56" s="67">
        <f>(((INDEX(Output!$C$5:$BW$185,MATCH($C56,Output!$C$5:C$185,0),19))*3.4121416)+((INDEX(Output!$C$5:$BW$185,MATCH($C56,Output!$C$5:C$185,0),34))*99.976))/$AP56</f>
        <v>1.4872855690518723</v>
      </c>
      <c r="AC56" s="59">
        <v>1.47</v>
      </c>
      <c r="AD56" s="68">
        <f>INDEX(Output!$C$5:$CC$185,MATCH($C56,Output!$C$5:$C$185,0),76)+INDEX(Output!$C$5:$CC$185,MATCH($C56,Output!$C$5:$C$185,0),79)</f>
        <v>0</v>
      </c>
      <c r="AE56" s="61">
        <v>0</v>
      </c>
      <c r="AF56" s="68">
        <f>INDEX(Output!$C$5:$CD$185,MATCH($C56,Output!$C$5:$C$185,0),74)+INDEX(Output!$C$5:$CD$185,MATCH($C56,Output!$C$5:$C$185,0),77)</f>
        <v>0</v>
      </c>
      <c r="AG56" s="61">
        <v>0</v>
      </c>
      <c r="AH56" s="69">
        <f t="shared" si="53"/>
        <v>-2.1739901407951113E-2</v>
      </c>
      <c r="AI56" s="70">
        <f t="shared" si="54"/>
        <v>-5.341472720335771E-3</v>
      </c>
      <c r="AJ56" s="69">
        <f t="shared" si="55"/>
        <v>-2.6776506563830006E-2</v>
      </c>
      <c r="AK56" s="70">
        <f t="shared" si="56"/>
        <v>7.3019350127783598E-3</v>
      </c>
      <c r="AL56" s="67" t="str">
        <f t="shared" si="5"/>
        <v>No</v>
      </c>
      <c r="AM56" s="67" t="str">
        <f t="shared" si="40"/>
        <v>No</v>
      </c>
      <c r="AN56" s="71" t="str">
        <f t="shared" si="57"/>
        <v>Pass</v>
      </c>
      <c r="AO56" s="74"/>
      <c r="AP56" s="65">
        <f>IF(ISNUMBER(SEARCH("RetlMed",C56)),Lookup!D$2,IF(ISNUMBER(SEARCH("OffSml",C56)),Lookup!A$2,IF(ISNUMBER(SEARCH("OffMed",C56)),Lookup!B$2,IF(ISNUMBER(SEARCH("OffLrg",C56)),Lookup!C$2,IF(ISNUMBER(SEARCH("RetlStrp",C56)),Lookup!E$2)))))</f>
        <v>53627.8</v>
      </c>
      <c r="AQ56" s="75"/>
      <c r="AR56" s="24"/>
    </row>
    <row r="57" spans="1:44" s="82" customFormat="1" ht="25.5" hidden="1" customHeight="1" x14ac:dyDescent="0.3">
      <c r="A57" s="22"/>
      <c r="B57" s="57" t="str">
        <f t="shared" si="1"/>
        <v>CBECC 2025.2.0</v>
      </c>
      <c r="C57" s="17"/>
      <c r="D57" s="67" t="e">
        <f>INDEX(Output!$C$5:$BW$185,MATCH($C57,Output!$C$5:$C$185,0),63)</f>
        <v>#N/A</v>
      </c>
      <c r="E57" s="59"/>
      <c r="F57" s="67" t="e">
        <f>(INDEX(Output!$C$5:$BW$185,MATCH($C57,Output!$C$5:$C$185,0),21))/$AP57</f>
        <v>#N/A</v>
      </c>
      <c r="G57" s="59"/>
      <c r="H57" s="67" t="e">
        <f>(INDEX(Output!$C$5:$BW$185,MATCH($C57,Output!$C$5:$C$185,0),36))/$AP57</f>
        <v>#N/A</v>
      </c>
      <c r="I57" s="59"/>
      <c r="J57" s="67" t="e">
        <f t="shared" si="52"/>
        <v>#N/A</v>
      </c>
      <c r="K57" s="59"/>
      <c r="L57" s="67" t="e">
        <f>(((INDEX(Output!$C$5:$BW$185,MATCH($C57,Output!$C$5:$C$185,0),14))*3.4121416)+((INDEX(Output!$C$5:$BW$185,MATCH($C57,Output!$C$5:$C$185,0),29))*99.976))/$AP57</f>
        <v>#N/A</v>
      </c>
      <c r="M57" s="59"/>
      <c r="N57" s="67" t="e">
        <f>(((INDEX(Output!$C$5:$BW$185,MATCH($C57,Output!$C$5:$C$185,0),15))*3.4121416)+((INDEX(Output!$C$5:$BW$185,MATCH($C57,Output!$C$5:$C$185,0),30))*99.976))/$AP57</f>
        <v>#N/A</v>
      </c>
      <c r="O57" s="59"/>
      <c r="P57" s="67" t="e">
        <f>(((INDEX(Output!$C$5:$BW$185,MATCH($C57,Output!$C$5:$C$185,0),20))*3.4121416)+((INDEX(Output!$C$5:$BW$185,MATCH($C57,Output!$C$5:$C$185,0),35))*99.976))/$AP57</f>
        <v>#N/A</v>
      </c>
      <c r="Q57" s="59"/>
      <c r="R57" s="67" t="e">
        <f>(((INDEX(Output!$C$5:$BW$185,MATCH($C57,Output!$C$5:$C$185,0),37))+(INDEX(Output!$C$5:$BW$185,MATCH($C57,Output!$C$5:$C$185,0),38)))*99.976)/$AP57</f>
        <v>#N/A</v>
      </c>
      <c r="S57" s="59"/>
      <c r="T57" s="67" t="e">
        <f>(((INDEX(Output!$C$5:$BW$185,MATCH($C57,Output!$C$5:$C$185,0),22))+(INDEX(Output!$C$5:$BW$185,MATCH($C57,Output!$C$5:$C$185,0),23))+(INDEX(Output!$C$5:$BW$185,MATCH($C57,Output!$C$5:$C$185,0),24))+(INDEX(Output!$C$5:$BW$185,MATCH($C57,Output!$C$5:$C$185,0),25)))*3.4121416)/$AP57</f>
        <v>#N/A</v>
      </c>
      <c r="U57" s="59"/>
      <c r="V57" s="67" t="e">
        <f>(((INDEX(Output!$C$5:$BW$185,MATCH($C57,Output!$C$5:$C$185,0),16))*3.4121416)+((INDEX(Output!$C$5:$BW$185,MATCH($C57,Output!$C$5:$C$185,0),31))*99.976))/$AP57</f>
        <v>#N/A</v>
      </c>
      <c r="W57" s="59"/>
      <c r="X57" s="67" t="e">
        <f>(((INDEX(Output!$C$5:$BW$185,MATCH($C57,Output!$C$5:C$185,0),18))*3.4121416)+((INDEX(Output!$C$5:$BW$185,MATCH($C57,Output!$C$5:C$185,0),33))*99.976))/$AP57</f>
        <v>#N/A</v>
      </c>
      <c r="Y57" s="59"/>
      <c r="Z57" s="67" t="e">
        <f>(((INDEX(Output!$C$5:$BW$185,MATCH($C57,Output!$C$5:C$185,0),17))*3.4121416)+((INDEX(Output!$C$5:$BW$185,MATCH($C57,Output!$C$5:C$185,0),32))*99.976))/$AP57</f>
        <v>#N/A</v>
      </c>
      <c r="AA57" s="59"/>
      <c r="AB57" s="67" t="e">
        <f>(((INDEX(Output!$C$5:$BW$185,MATCH($C57,Output!$C$5:C$185,0),19))*3.4121416)+((INDEX(Output!$C$5:$BW$185,MATCH($C57,Output!$C$5:C$185,0),34))*99.976))/$AP57</f>
        <v>#N/A</v>
      </c>
      <c r="AC57" s="59"/>
      <c r="AD57" s="68" t="e">
        <f>INDEX(Output!$C$5:$CC$185,MATCH($C57,Output!$C$5:$C$185,0),76)+INDEX(Output!$C$5:$CC$185,MATCH($C57,Output!$C$5:$C$185,0),79)</f>
        <v>#N/A</v>
      </c>
      <c r="AE57" s="61">
        <v>0</v>
      </c>
      <c r="AF57" s="68" t="e">
        <f>INDEX(Output!$C$5:$CD$185,MATCH($C57,Output!$C$5:$C$185,0),74)+INDEX(Output!$C$5:$CD$185,MATCH($C57,Output!$C$5:$C$185,0),77)</f>
        <v>#N/A</v>
      </c>
      <c r="AG57" s="61">
        <v>0</v>
      </c>
      <c r="AH57" s="69" t="e">
        <f t="shared" si="53"/>
        <v>#N/A</v>
      </c>
      <c r="AI57" s="70">
        <f t="shared" si="54"/>
        <v>-1</v>
      </c>
      <c r="AJ57" s="69" t="e">
        <f t="shared" si="55"/>
        <v>#N/A</v>
      </c>
      <c r="AK57" s="70">
        <f t="shared" si="56"/>
        <v>-1</v>
      </c>
      <c r="AL57" s="67" t="e">
        <f t="shared" si="5"/>
        <v>#N/A</v>
      </c>
      <c r="AM57" s="67" t="e">
        <f t="shared" si="40"/>
        <v>#N/A</v>
      </c>
      <c r="AN57" s="71" t="e">
        <f t="shared" si="57"/>
        <v>#N/A</v>
      </c>
      <c r="AO57" s="74"/>
      <c r="AP57" s="65" t="b">
        <f>IF(ISNUMBER(SEARCH("RetlMed",C57)),Lookup!D$2,IF(ISNUMBER(SEARCH("OffSml",C57)),Lookup!A$2,IF(ISNUMBER(SEARCH("OffMed",C57)),Lookup!B$2,IF(ISNUMBER(SEARCH("OffLrg",C57)),Lookup!C$2,IF(ISNUMBER(SEARCH("RetlStrp",C57)),Lookup!E$2)))))</f>
        <v>0</v>
      </c>
      <c r="AQ57" s="75"/>
      <c r="AR57" s="24"/>
    </row>
    <row r="58" spans="1:44" s="82" customFormat="1" ht="25.5" hidden="1" customHeight="1" x14ac:dyDescent="0.3">
      <c r="A58" s="22"/>
      <c r="B58" s="57" t="str">
        <f t="shared" si="1"/>
        <v>CBECC 2025.2.0</v>
      </c>
      <c r="C58" s="17"/>
      <c r="D58" s="67" t="e">
        <f>INDEX(Output!$C$5:$BW$185,MATCH($C58,Output!$C$5:$C$185,0),63)</f>
        <v>#N/A</v>
      </c>
      <c r="E58" s="59"/>
      <c r="F58" s="67" t="e">
        <f>(INDEX(Output!$C$5:$BW$185,MATCH($C58,Output!$C$5:$C$185,0),21))/$AP58</f>
        <v>#N/A</v>
      </c>
      <c r="G58" s="59"/>
      <c r="H58" s="67" t="e">
        <f>(INDEX(Output!$C$5:$BW$185,MATCH($C58,Output!$C$5:$C$185,0),36))/$AP58</f>
        <v>#N/A</v>
      </c>
      <c r="I58" s="59"/>
      <c r="J58" s="67" t="e">
        <f t="shared" si="52"/>
        <v>#N/A</v>
      </c>
      <c r="K58" s="59"/>
      <c r="L58" s="67" t="e">
        <f>(((INDEX(Output!$C$5:$BW$185,MATCH($C58,Output!$C$5:$C$185,0),14))*3.4121416)+((INDEX(Output!$C$5:$BW$185,MATCH($C58,Output!$C$5:$C$185,0),29))*99.976))/$AP58</f>
        <v>#N/A</v>
      </c>
      <c r="M58" s="59"/>
      <c r="N58" s="67" t="e">
        <f>(((INDEX(Output!$C$5:$BW$185,MATCH($C58,Output!$C$5:$C$185,0),15))*3.4121416)+((INDEX(Output!$C$5:$BW$185,MATCH($C58,Output!$C$5:$C$185,0),30))*99.976))/$AP58</f>
        <v>#N/A</v>
      </c>
      <c r="O58" s="59"/>
      <c r="P58" s="67" t="e">
        <f>(((INDEX(Output!$C$5:$BW$185,MATCH($C58,Output!$C$5:$C$185,0),20))*3.4121416)+((INDEX(Output!$C$5:$BW$185,MATCH($C58,Output!$C$5:$C$185,0),35))*99.976))/$AP58</f>
        <v>#N/A</v>
      </c>
      <c r="Q58" s="59"/>
      <c r="R58" s="67" t="e">
        <f>(((INDEX(Output!$C$5:$BW$185,MATCH($C58,Output!$C$5:$C$185,0),37))+(INDEX(Output!$C$5:$BW$185,MATCH($C58,Output!$C$5:$C$185,0),38)))*99.976)/$AP58</f>
        <v>#N/A</v>
      </c>
      <c r="S58" s="59"/>
      <c r="T58" s="67" t="e">
        <f>(((INDEX(Output!$C$5:$BW$185,MATCH($C58,Output!$C$5:$C$185,0),22))+(INDEX(Output!$C$5:$BW$185,MATCH($C58,Output!$C$5:$C$185,0),23))+(INDEX(Output!$C$5:$BW$185,MATCH($C58,Output!$C$5:$C$185,0),24))+(INDEX(Output!$C$5:$BW$185,MATCH($C58,Output!$C$5:$C$185,0),25)))*3.4121416)/$AP58</f>
        <v>#N/A</v>
      </c>
      <c r="U58" s="59"/>
      <c r="V58" s="67" t="e">
        <f>(((INDEX(Output!$C$5:$BW$185,MATCH($C58,Output!$C$5:$C$185,0),16))*3.4121416)+((INDEX(Output!$C$5:$BW$185,MATCH($C58,Output!$C$5:$C$185,0),31))*99.976))/$AP58</f>
        <v>#N/A</v>
      </c>
      <c r="W58" s="59"/>
      <c r="X58" s="67" t="e">
        <f>(((INDEX(Output!$C$5:$BW$185,MATCH($C58,Output!$C$5:C$185,0),18))*3.4121416)+((INDEX(Output!$C$5:$BW$185,MATCH($C58,Output!$C$5:C$185,0),33))*99.976))/$AP58</f>
        <v>#N/A</v>
      </c>
      <c r="Y58" s="59"/>
      <c r="Z58" s="67" t="e">
        <f>(((INDEX(Output!$C$5:$BW$185,MATCH($C58,Output!$C$5:C$185,0),17))*3.4121416)+((INDEX(Output!$C$5:$BW$185,MATCH($C58,Output!$C$5:C$185,0),32))*99.976))/$AP58</f>
        <v>#N/A</v>
      </c>
      <c r="AA58" s="59"/>
      <c r="AB58" s="67" t="e">
        <f>(((INDEX(Output!$C$5:$BW$185,MATCH($C58,Output!$C$5:C$185,0),19))*3.4121416)+((INDEX(Output!$C$5:$BW$185,MATCH($C58,Output!$C$5:C$185,0),34))*99.976))/$AP58</f>
        <v>#N/A</v>
      </c>
      <c r="AC58" s="59"/>
      <c r="AD58" s="68" t="e">
        <f>INDEX(Output!$C$5:$CC$185,MATCH($C58,Output!$C$5:$C$185,0),76)+INDEX(Output!$C$5:$CC$185,MATCH($C58,Output!$C$5:$C$185,0),79)</f>
        <v>#N/A</v>
      </c>
      <c r="AE58" s="61">
        <v>0</v>
      </c>
      <c r="AF58" s="68" t="e">
        <f>INDEX(Output!$C$5:$CD$185,MATCH($C58,Output!$C$5:$C$185,0),74)+INDEX(Output!$C$5:$CD$185,MATCH($C58,Output!$C$5:$C$185,0),77)</f>
        <v>#N/A</v>
      </c>
      <c r="AG58" s="61">
        <v>0</v>
      </c>
      <c r="AH58" s="69" t="e">
        <f t="shared" si="53"/>
        <v>#N/A</v>
      </c>
      <c r="AI58" s="70">
        <f t="shared" si="54"/>
        <v>-1</v>
      </c>
      <c r="AJ58" s="69" t="e">
        <f t="shared" si="55"/>
        <v>#N/A</v>
      </c>
      <c r="AK58" s="70">
        <f t="shared" si="56"/>
        <v>-1</v>
      </c>
      <c r="AL58" s="67" t="e">
        <f t="shared" si="5"/>
        <v>#N/A</v>
      </c>
      <c r="AM58" s="67" t="e">
        <f t="shared" si="40"/>
        <v>#N/A</v>
      </c>
      <c r="AN58" s="71" t="e">
        <f t="shared" si="57"/>
        <v>#N/A</v>
      </c>
      <c r="AO58" s="74"/>
      <c r="AP58" s="65" t="b">
        <f>IF(ISNUMBER(SEARCH("RetlMed",C58)),Lookup!D$2,IF(ISNUMBER(SEARCH("OffSml",C58)),Lookup!A$2,IF(ISNUMBER(SEARCH("OffMed",C58)),Lookup!B$2,IF(ISNUMBER(SEARCH("OffLrg",C58)),Lookup!C$2,IF(ISNUMBER(SEARCH("RetlStrp",C58)),Lookup!E$2)))))</f>
        <v>0</v>
      </c>
      <c r="AQ58" s="75"/>
      <c r="AR58" s="24"/>
    </row>
    <row r="59" spans="1:44" s="82" customFormat="1" ht="25.5" hidden="1" customHeight="1" x14ac:dyDescent="0.3">
      <c r="A59" s="22"/>
      <c r="B59" s="57" t="str">
        <f t="shared" si="1"/>
        <v>CBECC 2025.2.0</v>
      </c>
      <c r="C59" s="17"/>
      <c r="D59" s="67" t="e">
        <f>INDEX(Output!$C$5:$BW$185,MATCH($C59,Output!$C$5:$C$185,0),63)</f>
        <v>#N/A</v>
      </c>
      <c r="E59" s="59"/>
      <c r="F59" s="67" t="e">
        <f>(INDEX(Output!$C$5:$BW$185,MATCH($C59,Output!$C$5:$C$185,0),21))/$AP59</f>
        <v>#N/A</v>
      </c>
      <c r="G59" s="59"/>
      <c r="H59" s="67" t="e">
        <f>(INDEX(Output!$C$5:$BW$185,MATCH($C59,Output!$C$5:$C$185,0),36))/$AP59</f>
        <v>#N/A</v>
      </c>
      <c r="I59" s="59"/>
      <c r="J59" s="67" t="e">
        <f t="shared" si="52"/>
        <v>#N/A</v>
      </c>
      <c r="K59" s="59"/>
      <c r="L59" s="67" t="e">
        <f>(((INDEX(Output!$C$5:$BW$185,MATCH($C59,Output!$C$5:$C$185,0),14))*3.4121416)+((INDEX(Output!$C$5:$BW$185,MATCH($C59,Output!$C$5:$C$185,0),29))*99.976))/$AP59</f>
        <v>#N/A</v>
      </c>
      <c r="M59" s="59"/>
      <c r="N59" s="67" t="e">
        <f>(((INDEX(Output!$C$5:$BW$185,MATCH($C59,Output!$C$5:$C$185,0),15))*3.4121416)+((INDEX(Output!$C$5:$BW$185,MATCH($C59,Output!$C$5:$C$185,0),30))*99.976))/$AP59</f>
        <v>#N/A</v>
      </c>
      <c r="O59" s="59"/>
      <c r="P59" s="67" t="e">
        <f>(((INDEX(Output!$C$5:$BW$185,MATCH($C59,Output!$C$5:$C$185,0),20))*3.4121416)+((INDEX(Output!$C$5:$BW$185,MATCH($C59,Output!$C$5:$C$185,0),35))*99.976))/$AP59</f>
        <v>#N/A</v>
      </c>
      <c r="Q59" s="59"/>
      <c r="R59" s="67" t="e">
        <f>(((INDEX(Output!$C$5:$BW$185,MATCH($C59,Output!$C$5:$C$185,0),37))+(INDEX(Output!$C$5:$BW$185,MATCH($C59,Output!$C$5:$C$185,0),38)))*99.976)/$AP59</f>
        <v>#N/A</v>
      </c>
      <c r="S59" s="59"/>
      <c r="T59" s="67" t="e">
        <f>(((INDEX(Output!$C$5:$BW$185,MATCH($C59,Output!$C$5:$C$185,0),22))+(INDEX(Output!$C$5:$BW$185,MATCH($C59,Output!$C$5:$C$185,0),23))+(INDEX(Output!$C$5:$BW$185,MATCH($C59,Output!$C$5:$C$185,0),24))+(INDEX(Output!$C$5:$BW$185,MATCH($C59,Output!$C$5:$C$185,0),25)))*3.4121416)/$AP59</f>
        <v>#N/A</v>
      </c>
      <c r="U59" s="59"/>
      <c r="V59" s="67" t="e">
        <f>(((INDEX(Output!$C$5:$BW$185,MATCH($C59,Output!$C$5:$C$185,0),16))*3.4121416)+((INDEX(Output!$C$5:$BW$185,MATCH($C59,Output!$C$5:$C$185,0),31))*99.976))/$AP59</f>
        <v>#N/A</v>
      </c>
      <c r="W59" s="59"/>
      <c r="X59" s="67" t="e">
        <f>(((INDEX(Output!$C$5:$BW$185,MATCH($C59,Output!$C$5:C$185,0),18))*3.4121416)+((INDEX(Output!$C$5:$BW$185,MATCH($C59,Output!$C$5:C$185,0),33))*99.976))/$AP59</f>
        <v>#N/A</v>
      </c>
      <c r="Y59" s="59"/>
      <c r="Z59" s="67" t="e">
        <f>(((INDEX(Output!$C$5:$BW$185,MATCH($C59,Output!$C$5:C$185,0),17))*3.4121416)+((INDEX(Output!$C$5:$BW$185,MATCH($C59,Output!$C$5:C$185,0),32))*99.976))/$AP59</f>
        <v>#N/A</v>
      </c>
      <c r="AA59" s="59"/>
      <c r="AB59" s="67" t="e">
        <f>(((INDEX(Output!$C$5:$BW$185,MATCH($C59,Output!$C$5:C$185,0),19))*3.4121416)+((INDEX(Output!$C$5:$BW$185,MATCH($C59,Output!$C$5:C$185,0),34))*99.976))/$AP59</f>
        <v>#N/A</v>
      </c>
      <c r="AC59" s="59"/>
      <c r="AD59" s="68" t="e">
        <f>INDEX(Output!$C$5:$CC$185,MATCH($C59,Output!$C$5:$C$185,0),76)+INDEX(Output!$C$5:$CC$185,MATCH($C59,Output!$C$5:$C$185,0),79)</f>
        <v>#N/A</v>
      </c>
      <c r="AE59" s="61">
        <v>0</v>
      </c>
      <c r="AF59" s="68" t="e">
        <f>INDEX(Output!$C$5:$CD$185,MATCH($C59,Output!$C$5:$C$185,0),74)+INDEX(Output!$C$5:$CD$185,MATCH($C59,Output!$C$5:$C$185,0),77)</f>
        <v>#N/A</v>
      </c>
      <c r="AG59" s="61">
        <v>0</v>
      </c>
      <c r="AH59" s="69" t="e">
        <f t="shared" si="53"/>
        <v>#N/A</v>
      </c>
      <c r="AI59" s="70">
        <f t="shared" si="54"/>
        <v>-1</v>
      </c>
      <c r="AJ59" s="69" t="e">
        <f t="shared" si="55"/>
        <v>#N/A</v>
      </c>
      <c r="AK59" s="70">
        <f t="shared" si="56"/>
        <v>-1</v>
      </c>
      <c r="AL59" s="67" t="e">
        <f t="shared" si="5"/>
        <v>#N/A</v>
      </c>
      <c r="AM59" s="67" t="e">
        <f t="shared" si="40"/>
        <v>#N/A</v>
      </c>
      <c r="AN59" s="71" t="e">
        <f t="shared" si="57"/>
        <v>#N/A</v>
      </c>
      <c r="AO59" s="74"/>
      <c r="AP59" s="65" t="b">
        <f>IF(ISNUMBER(SEARCH("RetlMed",C59)),Lookup!D$2,IF(ISNUMBER(SEARCH("OffSml",C59)),Lookup!A$2,IF(ISNUMBER(SEARCH("OffMed",C59)),Lookup!B$2,IF(ISNUMBER(SEARCH("OffLrg",C59)),Lookup!C$2,IF(ISNUMBER(SEARCH("RetlStrp",C59)),Lookup!E$2)))))</f>
        <v>0</v>
      </c>
      <c r="AQ59" s="75"/>
      <c r="AR59" s="24"/>
    </row>
    <row r="60" spans="1:44" s="82" customFormat="1" ht="25.5" hidden="1" customHeight="1" x14ac:dyDescent="0.3">
      <c r="A60" s="22"/>
      <c r="B60" s="57" t="str">
        <f t="shared" si="1"/>
        <v>CBECC 2025.2.0</v>
      </c>
      <c r="C60" s="17"/>
      <c r="D60" s="67" t="e">
        <f>INDEX(Output!$C$5:$BW$185,MATCH($C60,Output!$C$5:$C$185,0),63)</f>
        <v>#N/A</v>
      </c>
      <c r="E60" s="59"/>
      <c r="F60" s="67" t="e">
        <f>(INDEX(Output!$C$5:$BW$185,MATCH($C60,Output!$C$5:$C$185,0),21))/$AP60</f>
        <v>#N/A</v>
      </c>
      <c r="G60" s="59"/>
      <c r="H60" s="67" t="e">
        <f>(INDEX(Output!$C$5:$BW$185,MATCH($C60,Output!$C$5:$C$185,0),36))/$AP60</f>
        <v>#N/A</v>
      </c>
      <c r="I60" s="59"/>
      <c r="J60" s="67" t="e">
        <f t="shared" si="52"/>
        <v>#N/A</v>
      </c>
      <c r="K60" s="59"/>
      <c r="L60" s="67" t="e">
        <f>(((INDEX(Output!$C$5:$BW$185,MATCH($C60,Output!$C$5:$C$185,0),14))*3.4121416)+((INDEX(Output!$C$5:$BW$185,MATCH($C60,Output!$C$5:$C$185,0),29))*99.976))/$AP60</f>
        <v>#N/A</v>
      </c>
      <c r="M60" s="59"/>
      <c r="N60" s="67" t="e">
        <f>(((INDEX(Output!$C$5:$BW$185,MATCH($C60,Output!$C$5:$C$185,0),15))*3.4121416)+((INDEX(Output!$C$5:$BW$185,MATCH($C60,Output!$C$5:$C$185,0),30))*99.976))/$AP60</f>
        <v>#N/A</v>
      </c>
      <c r="O60" s="59"/>
      <c r="P60" s="67" t="e">
        <f>(((INDEX(Output!$C$5:$BW$185,MATCH($C60,Output!$C$5:$C$185,0),20))*3.4121416)+((INDEX(Output!$C$5:$BW$185,MATCH($C60,Output!$C$5:$C$185,0),35))*99.976))/$AP60</f>
        <v>#N/A</v>
      </c>
      <c r="Q60" s="59"/>
      <c r="R60" s="67" t="e">
        <f>(((INDEX(Output!$C$5:$BW$185,MATCH($C60,Output!$C$5:$C$185,0),37))+(INDEX(Output!$C$5:$BW$185,MATCH($C60,Output!$C$5:$C$185,0),38)))*99.976)/$AP60</f>
        <v>#N/A</v>
      </c>
      <c r="S60" s="59"/>
      <c r="T60" s="67" t="e">
        <f>(((INDEX(Output!$C$5:$BW$185,MATCH($C60,Output!$C$5:$C$185,0),22))+(INDEX(Output!$C$5:$BW$185,MATCH($C60,Output!$C$5:$C$185,0),23))+(INDEX(Output!$C$5:$BW$185,MATCH($C60,Output!$C$5:$C$185,0),24))+(INDEX(Output!$C$5:$BW$185,MATCH($C60,Output!$C$5:$C$185,0),25)))*3.4121416)/$AP60</f>
        <v>#N/A</v>
      </c>
      <c r="U60" s="59"/>
      <c r="V60" s="67" t="e">
        <f>(((INDEX(Output!$C$5:$BW$185,MATCH($C60,Output!$C$5:$C$185,0),16))*3.4121416)+((INDEX(Output!$C$5:$BW$185,MATCH($C60,Output!$C$5:$C$185,0),31))*99.976))/$AP60</f>
        <v>#N/A</v>
      </c>
      <c r="W60" s="59"/>
      <c r="X60" s="67" t="e">
        <f>(((INDEX(Output!$C$5:$BW$185,MATCH($C60,Output!$C$5:C$185,0),18))*3.4121416)+((INDEX(Output!$C$5:$BW$185,MATCH($C60,Output!$C$5:C$185,0),33))*99.976))/$AP60</f>
        <v>#N/A</v>
      </c>
      <c r="Y60" s="59"/>
      <c r="Z60" s="67" t="e">
        <f>(((INDEX(Output!$C$5:$BW$185,MATCH($C60,Output!$C$5:C$185,0),17))*3.4121416)+((INDEX(Output!$C$5:$BW$185,MATCH($C60,Output!$C$5:C$185,0),32))*99.976))/$AP60</f>
        <v>#N/A</v>
      </c>
      <c r="AA60" s="59"/>
      <c r="AB60" s="67" t="e">
        <f>(((INDEX(Output!$C$5:$BW$185,MATCH($C60,Output!$C$5:C$185,0),19))*3.4121416)+((INDEX(Output!$C$5:$BW$185,MATCH($C60,Output!$C$5:C$185,0),34))*99.976))/$AP60</f>
        <v>#N/A</v>
      </c>
      <c r="AC60" s="59"/>
      <c r="AD60" s="68" t="e">
        <f>INDEX(Output!$C$5:$CC$185,MATCH($C60,Output!$C$5:$C$185,0),76)+INDEX(Output!$C$5:$CC$185,MATCH($C60,Output!$C$5:$C$185,0),79)</f>
        <v>#N/A</v>
      </c>
      <c r="AE60" s="61">
        <v>0</v>
      </c>
      <c r="AF60" s="68" t="e">
        <f>INDEX(Output!$C$5:$CD$185,MATCH($C60,Output!$C$5:$C$185,0),74)+INDEX(Output!$C$5:$CD$185,MATCH($C60,Output!$C$5:$C$185,0),77)</f>
        <v>#N/A</v>
      </c>
      <c r="AG60" s="61">
        <v>0</v>
      </c>
      <c r="AH60" s="69" t="e">
        <f t="shared" si="53"/>
        <v>#N/A</v>
      </c>
      <c r="AI60" s="70">
        <f t="shared" si="54"/>
        <v>-1</v>
      </c>
      <c r="AJ60" s="69" t="e">
        <f t="shared" si="55"/>
        <v>#N/A</v>
      </c>
      <c r="AK60" s="70">
        <f t="shared" si="56"/>
        <v>-1</v>
      </c>
      <c r="AL60" s="67" t="e">
        <f t="shared" si="5"/>
        <v>#N/A</v>
      </c>
      <c r="AM60" s="67" t="e">
        <f t="shared" si="40"/>
        <v>#N/A</v>
      </c>
      <c r="AN60" s="71" t="e">
        <f t="shared" si="57"/>
        <v>#N/A</v>
      </c>
      <c r="AO60" s="74"/>
      <c r="AP60" s="65" t="b">
        <f>IF(ISNUMBER(SEARCH("RetlMed",C60)),Lookup!D$2,IF(ISNUMBER(SEARCH("OffSml",C60)),Lookup!A$2,IF(ISNUMBER(SEARCH("OffMed",C60)),Lookup!B$2,IF(ISNUMBER(SEARCH("OffLrg",C60)),Lookup!C$2,IF(ISNUMBER(SEARCH("RetlStrp",C60)),Lookup!E$2)))))</f>
        <v>0</v>
      </c>
      <c r="AQ60" s="75"/>
      <c r="AR60" s="24"/>
    </row>
    <row r="61" spans="1:44" s="43" customFormat="1" ht="26.25" customHeight="1" x14ac:dyDescent="0.3">
      <c r="A61" s="45"/>
      <c r="B61" s="57" t="str">
        <f t="shared" si="1"/>
        <v>CBECC 2025.2.0</v>
      </c>
      <c r="C61" s="16" t="s">
        <v>128</v>
      </c>
      <c r="D61" s="58">
        <f>INDEX(Output!$C$5:$BW$185,MATCH($C61,Output!$C$5:$C$185,0),63)</f>
        <v>18.4239</v>
      </c>
      <c r="E61" s="59">
        <v>21.52</v>
      </c>
      <c r="F61" s="58">
        <f>(INDEX(Output!$C$5:$BW$185,MATCH($C61,Output!$C$5:$C$185,0),21))/$AP61</f>
        <v>3.4996401120314462</v>
      </c>
      <c r="G61" s="59">
        <v>3.86</v>
      </c>
      <c r="H61" s="58">
        <f>(INDEX(Output!$C$5:$BW$185,MATCH($C61,Output!$C$5:$C$185,0),36))/$AP61</f>
        <v>3.7264441204002401E-2</v>
      </c>
      <c r="I61" s="59">
        <v>0.05</v>
      </c>
      <c r="J61" s="58">
        <f t="shared" ref="J61:J63" si="58">SUM(L61,N61,P61,V61,X61,Z61,AB61)</f>
        <v>15.666853570071956</v>
      </c>
      <c r="K61" s="59">
        <v>18.21</v>
      </c>
      <c r="L61" s="58">
        <f>(((INDEX(Output!$C$5:$BW$185,MATCH($C61,Output!$C$5:$C$185,0),14))*3.4121416)+((INDEX(Output!$C$5:$BW$185,MATCH($C61,Output!$C$5:$C$185,0),29))*99.976))/$AP61</f>
        <v>2.4192231233921389</v>
      </c>
      <c r="M61" s="59">
        <v>3.75</v>
      </c>
      <c r="N61" s="58">
        <f>(((INDEX(Output!$C$5:$BW$185,MATCH($C61,Output!$C$5:$C$185,0),15))*3.4121416)+((INDEX(Output!$C$5:$BW$185,MATCH($C61,Output!$C$5:$C$185,0),30))*99.976))/$AP61</f>
        <v>5.9144262810139514</v>
      </c>
      <c r="O61" s="59">
        <v>5.44</v>
      </c>
      <c r="P61" s="58">
        <f>(((INDEX(Output!$C$5:$BW$185,MATCH($C61,Output!$C$5:$C$185,0),20))*3.4121416)+((INDEX(Output!$C$5:$BW$185,MATCH($C61,Output!$C$5:$C$185,0),35))*99.976))/$AP61</f>
        <v>4.6127391617347717</v>
      </c>
      <c r="Q61" s="59">
        <v>4.6100000000000003</v>
      </c>
      <c r="R61" s="58">
        <f>(((INDEX(Output!$C$5:$BW$185,MATCH($C61,Output!$C$5:$C$185,0),37))+(INDEX(Output!$C$5:$BW$185,MATCH($C61,Output!$C$5:$C$185,0),38)))*99.976)/$AP61</f>
        <v>0</v>
      </c>
      <c r="S61" s="59">
        <v>0</v>
      </c>
      <c r="T61" s="58">
        <f>(((INDEX(Output!$C$5:$BW$185,MATCH($C61,Output!$C$5:$C$185,0),22))+(INDEX(Output!$C$5:$BW$185,MATCH($C61,Output!$C$5:$C$185,0),23))+(INDEX(Output!$C$5:$BW$185,MATCH($C61,Output!$C$5:$C$185,0),24))+(INDEX(Output!$C$5:$BW$185,MATCH($C61,Output!$C$5:$C$185,0),25)))*3.4121416)/$AP61</f>
        <v>14.615038052308689</v>
      </c>
      <c r="U61" s="59">
        <v>14.62</v>
      </c>
      <c r="V61" s="58">
        <f>(((INDEX(Output!$C$5:$BW$185,MATCH($C61,Output!$C$5:$C$185,0),16))*3.4121416)+((INDEX(Output!$C$5:$BW$185,MATCH($C61,Output!$C$5:$C$185,0),31))*99.976))/$AP61</f>
        <v>1.3319987162165892</v>
      </c>
      <c r="W61" s="59">
        <v>2.94</v>
      </c>
      <c r="X61" s="58">
        <f>(((INDEX(Output!$C$5:$BW$185,MATCH($C61,Output!$C$5:C$185,0),18))*3.4121416)+((INDEX(Output!$C$5:$BW$185,MATCH($C61,Output!$C$5:C$185,0),33))*99.976))/$AP61</f>
        <v>8.1556901910874571E-2</v>
      </c>
      <c r="Y61" s="59">
        <v>0.19</v>
      </c>
      <c r="Z61" s="58">
        <f>(((INDEX(Output!$C$5:$BW$185,MATCH($C61,Output!$C$5:C$185,0),17))*3.4121416)+((INDEX(Output!$C$5:$BW$185,MATCH($C61,Output!$C$5:C$185,0),32))*99.976))/$AP61</f>
        <v>0</v>
      </c>
      <c r="AA61" s="59">
        <v>0</v>
      </c>
      <c r="AB61" s="58">
        <f>(((INDEX(Output!$C$5:$BW$185,MATCH($C61,Output!$C$5:C$185,0),19))*3.4121416)+((INDEX(Output!$C$5:$BW$185,MATCH($C61,Output!$C$5:C$185,0),34))*99.976))/$AP61</f>
        <v>1.3069093858036316</v>
      </c>
      <c r="AC61" s="59">
        <v>1.27</v>
      </c>
      <c r="AD61" s="60">
        <f>INDEX(Output!$C$5:$CC$185,MATCH($C61,Output!$C$5:$C$185,0),76)+INDEX(Output!$C$5:$CC$185,MATCH($C61,Output!$C$5:$C$185,0),79)</f>
        <v>0</v>
      </c>
      <c r="AE61" s="61">
        <v>0</v>
      </c>
      <c r="AF61" s="60">
        <f>INDEX(Output!$C$5:$CD$185,MATCH($C61,Output!$C$5:$C$185,0),74)+INDEX(Output!$C$5:$CD$185,MATCH($C61,Output!$C$5:$C$185,0),77)</f>
        <v>0</v>
      </c>
      <c r="AG61" s="61">
        <v>0</v>
      </c>
      <c r="AH61" s="62"/>
      <c r="AI61" s="58"/>
      <c r="AJ61" s="62"/>
      <c r="AK61" s="72"/>
      <c r="AL61" s="58"/>
      <c r="AM61" s="58"/>
      <c r="AN61" s="63"/>
      <c r="AO61" s="64"/>
      <c r="AP61" s="65">
        <f>IF(ISNUMBER(SEARCH("RetlMed",C61)),Lookup!D$2,IF(ISNUMBER(SEARCH("OffSml",C61)),Lookup!A$2,IF(ISNUMBER(SEARCH("OffMed",C61)),Lookup!B$2,IF(ISNUMBER(SEARCH("OffLrg",C61)),Lookup!C$2,IF(ISNUMBER(SEARCH("RetlStrp",C61)),Lookup!E$2)))))</f>
        <v>53627.8</v>
      </c>
      <c r="AR61" s="56"/>
    </row>
    <row r="62" spans="1:44" s="82" customFormat="1" ht="25.5" customHeight="1" x14ac:dyDescent="0.3">
      <c r="A62" s="22"/>
      <c r="B62" s="57" t="str">
        <f t="shared" si="1"/>
        <v>CBECC 2025.2.0</v>
      </c>
      <c r="C62" s="17" t="s">
        <v>129</v>
      </c>
      <c r="D62" s="67">
        <f>INDEX(Output!$C$5:$BW$185,MATCH($C62,Output!$C$5:$C$185,0),63)</f>
        <v>18.4239</v>
      </c>
      <c r="E62" s="59">
        <v>21.52</v>
      </c>
      <c r="F62" s="67">
        <f>(INDEX(Output!$C$5:$BW$185,MATCH($C62,Output!$C$5:$C$185,0),21))/$AP62</f>
        <v>3.4996401120314462</v>
      </c>
      <c r="G62" s="59">
        <v>3.87</v>
      </c>
      <c r="H62" s="67">
        <f>(INDEX(Output!$C$5:$BW$185,MATCH($C62,Output!$C$5:$C$185,0),36))/$AP62</f>
        <v>3.7264441204002401E-2</v>
      </c>
      <c r="I62" s="59">
        <v>0.05</v>
      </c>
      <c r="J62" s="67">
        <f t="shared" si="58"/>
        <v>15.666853570071956</v>
      </c>
      <c r="K62" s="59">
        <v>17.989999999999998</v>
      </c>
      <c r="L62" s="67">
        <f>(((INDEX(Output!$C$5:$BW$185,MATCH($C62,Output!$C$5:$C$185,0),14))*3.4121416)+((INDEX(Output!$C$5:$BW$185,MATCH($C62,Output!$C$5:$C$185,0),29))*99.976))/$AP62</f>
        <v>2.4192231233921389</v>
      </c>
      <c r="M62" s="59">
        <v>3.75</v>
      </c>
      <c r="N62" s="67">
        <f>(((INDEX(Output!$C$5:$BW$185,MATCH($C62,Output!$C$5:$C$185,0),15))*3.4121416)+((INDEX(Output!$C$5:$BW$185,MATCH($C62,Output!$C$5:$C$185,0),30))*99.976))/$AP62</f>
        <v>5.9144262810139514</v>
      </c>
      <c r="O62" s="59">
        <v>5.45</v>
      </c>
      <c r="P62" s="67">
        <f>(((INDEX(Output!$C$5:$BW$185,MATCH($C62,Output!$C$5:$C$185,0),20))*3.4121416)+((INDEX(Output!$C$5:$BW$185,MATCH($C62,Output!$C$5:$C$185,0),35))*99.976))/$AP62</f>
        <v>4.6127391617347717</v>
      </c>
      <c r="Q62" s="59">
        <v>4.6100000000000003</v>
      </c>
      <c r="R62" s="67">
        <f>(((INDEX(Output!$C$5:$BW$185,MATCH($C62,Output!$C$5:$C$185,0),37))+(INDEX(Output!$C$5:$BW$185,MATCH($C62,Output!$C$5:$C$185,0),38)))*99.976)/$AP62</f>
        <v>0</v>
      </c>
      <c r="S62" s="59">
        <v>0</v>
      </c>
      <c r="T62" s="67">
        <f>(((INDEX(Output!$C$5:$BW$185,MATCH($C62,Output!$C$5:$C$185,0),22))+(INDEX(Output!$C$5:$BW$185,MATCH($C62,Output!$C$5:$C$185,0),23))+(INDEX(Output!$C$5:$BW$185,MATCH($C62,Output!$C$5:$C$185,0),24))+(INDEX(Output!$C$5:$BW$185,MATCH($C62,Output!$C$5:$C$185,0),25)))*3.4121416)/$AP62</f>
        <v>14.615038052308689</v>
      </c>
      <c r="U62" s="59">
        <v>14.62</v>
      </c>
      <c r="V62" s="67">
        <f>(((INDEX(Output!$C$5:$BW$185,MATCH($C62,Output!$C$5:$C$185,0),16))*3.4121416)+((INDEX(Output!$C$5:$BW$185,MATCH($C62,Output!$C$5:$C$185,0),31))*99.976))/$AP62</f>
        <v>1.3319987162165892</v>
      </c>
      <c r="W62" s="59">
        <v>2.94</v>
      </c>
      <c r="X62" s="67">
        <f>(((INDEX(Output!$C$5:$BW$185,MATCH($C62,Output!$C$5:C$185,0),18))*3.4121416)+((INDEX(Output!$C$5:$BW$185,MATCH($C62,Output!$C$5:C$185,0),33))*99.976))/$AP62</f>
        <v>8.1556901910874571E-2</v>
      </c>
      <c r="Y62" s="59">
        <v>0.19</v>
      </c>
      <c r="Z62" s="67">
        <f>(((INDEX(Output!$C$5:$BW$185,MATCH($C62,Output!$C$5:C$185,0),17))*3.4121416)+((INDEX(Output!$C$5:$BW$185,MATCH($C62,Output!$C$5:C$185,0),32))*99.976))/$AP62</f>
        <v>0</v>
      </c>
      <c r="AA62" s="59">
        <v>0</v>
      </c>
      <c r="AB62" s="67">
        <f>(((INDEX(Output!$C$5:$BW$185,MATCH($C62,Output!$C$5:C$185,0),19))*3.4121416)+((INDEX(Output!$C$5:$BW$185,MATCH($C62,Output!$C$5:C$185,0),34))*99.976))/$AP62</f>
        <v>1.3069093858036316</v>
      </c>
      <c r="AC62" s="59">
        <v>1.04</v>
      </c>
      <c r="AD62" s="68">
        <f>INDEX(Output!$C$5:$CC$185,MATCH($C62,Output!$C$5:$C$185,0),76)+INDEX(Output!$C$5:$CC$185,MATCH($C62,Output!$C$5:$C$185,0),79)</f>
        <v>0</v>
      </c>
      <c r="AE62" s="61">
        <v>0</v>
      </c>
      <c r="AF62" s="68">
        <f>INDEX(Output!$C$5:$CD$185,MATCH($C62,Output!$C$5:$C$185,0),74)+INDEX(Output!$C$5:$CD$185,MATCH($C62,Output!$C$5:$C$185,0),77)</f>
        <v>0</v>
      </c>
      <c r="AG62" s="61">
        <v>0</v>
      </c>
      <c r="AH62" s="69">
        <f>IF($D$61=0,"",(D62-$D$61)/$D$61)</f>
        <v>0</v>
      </c>
      <c r="AI62" s="70">
        <f>IF($E$61=0,"",(E62-$E$61)/$E$61)</f>
        <v>0</v>
      </c>
      <c r="AJ62" s="69">
        <f>IF($J$61=0,"",(J62-$J$61)/$J$61)</f>
        <v>0</v>
      </c>
      <c r="AK62" s="70">
        <f>IF($K$61=0,"",(K62-$K$61)/$K$61)</f>
        <v>-1.2081274025260979E-2</v>
      </c>
      <c r="AL62" s="67" t="str">
        <f t="shared" si="5"/>
        <v>Yes</v>
      </c>
      <c r="AM62" s="67" t="str">
        <f t="shared" si="40"/>
        <v>Yes</v>
      </c>
      <c r="AN62" s="71" t="str">
        <f>IF((AL62=AM62),(IF(AND(AI62&gt;(-0.5%*D$61),AI62&lt;(0.5%*D$61),AE62&lt;=AD62,AG62&lt;=AF62,(COUNTBLANK(D62:AK62)=0)),"Pass","Fail")),IF(COUNTA(D62:AK62)=0,"","Fail"))</f>
        <v>Pass</v>
      </c>
      <c r="AO62" s="74"/>
      <c r="AP62" s="65">
        <f>IF(ISNUMBER(SEARCH("RetlMed",C62)),Lookup!D$2,IF(ISNUMBER(SEARCH("OffSml",C62)),Lookup!A$2,IF(ISNUMBER(SEARCH("OffMed",C62)),Lookup!B$2,IF(ISNUMBER(SEARCH("OffLrg",C62)),Lookup!C$2,IF(ISNUMBER(SEARCH("RetlStrp",C62)),Lookup!E$2)))))</f>
        <v>53627.8</v>
      </c>
      <c r="AQ62" s="75"/>
      <c r="AR62" s="24"/>
    </row>
    <row r="63" spans="1:44" s="82" customFormat="1" ht="25.5" customHeight="1" x14ac:dyDescent="0.3">
      <c r="A63" s="22"/>
      <c r="B63" s="57" t="str">
        <f t="shared" si="1"/>
        <v>CBECC 2025.2.0</v>
      </c>
      <c r="C63" s="17" t="s">
        <v>130</v>
      </c>
      <c r="D63" s="67">
        <f>INDEX(Output!$C$5:$BW$185,MATCH($C63,Output!$C$5:$C$185,0),63)</f>
        <v>22.119800000000001</v>
      </c>
      <c r="E63" s="59">
        <v>23.3</v>
      </c>
      <c r="F63" s="67">
        <f>(INDEX(Output!$C$5:$BW$185,MATCH($C63,Output!$C$5:$C$185,0),21))/$AP63</f>
        <v>4.3106746873822903</v>
      </c>
      <c r="G63" s="59">
        <v>4.63</v>
      </c>
      <c r="H63" s="67">
        <f>(INDEX(Output!$C$5:$BW$185,MATCH($C63,Output!$C$5:$C$185,0),36))/$AP63</f>
        <v>3.4992298770413849E-2</v>
      </c>
      <c r="I63" s="59">
        <v>0.04</v>
      </c>
      <c r="J63" s="67">
        <f t="shared" si="58"/>
        <v>18.207005227445727</v>
      </c>
      <c r="K63" s="59">
        <v>19.940000000000001</v>
      </c>
      <c r="L63" s="67">
        <f>(((INDEX(Output!$C$5:$BW$185,MATCH($C63,Output!$C$5:$C$185,0),14))*3.4121416)+((INDEX(Output!$C$5:$BW$185,MATCH($C63,Output!$C$5:$C$185,0),29))*99.976))/$AP63</f>
        <v>2.1919908792655671</v>
      </c>
      <c r="M63" s="59">
        <v>3.11</v>
      </c>
      <c r="N63" s="67">
        <f>(((INDEX(Output!$C$5:$BW$185,MATCH($C63,Output!$C$5:$C$185,0),15))*3.4121416)+((INDEX(Output!$C$5:$BW$185,MATCH($C63,Output!$C$5:$C$185,0),30))*99.976))/$AP63</f>
        <v>6.278579015589675</v>
      </c>
      <c r="O63" s="59">
        <v>5.68</v>
      </c>
      <c r="P63" s="67">
        <f>(((INDEX(Output!$C$5:$BW$185,MATCH($C63,Output!$C$5:$C$185,0),20))*3.4121416)+((INDEX(Output!$C$5:$BW$185,MATCH($C63,Output!$C$5:$C$185,0),35))*99.976))/$AP63</f>
        <v>6.919111923920056</v>
      </c>
      <c r="Q63" s="59">
        <v>6.92</v>
      </c>
      <c r="R63" s="67">
        <f>(((INDEX(Output!$C$5:$BW$185,MATCH($C63,Output!$C$5:$C$185,0),37))+(INDEX(Output!$C$5:$BW$185,MATCH($C63,Output!$C$5:$C$185,0),38)))*99.976)/$AP63</f>
        <v>0</v>
      </c>
      <c r="S63" s="59">
        <v>0</v>
      </c>
      <c r="T63" s="67">
        <f>(((INDEX(Output!$C$5:$BW$185,MATCH($C63,Output!$C$5:$C$185,0),22))+(INDEX(Output!$C$5:$BW$185,MATCH($C63,Output!$C$5:$C$185,0),23))+(INDEX(Output!$C$5:$BW$185,MATCH($C63,Output!$C$5:$C$185,0),24))+(INDEX(Output!$C$5:$BW$185,MATCH($C63,Output!$C$5:$C$185,0),25)))*3.4121416)/$AP63</f>
        <v>14.615038052308689</v>
      </c>
      <c r="U63" s="59">
        <v>14.62</v>
      </c>
      <c r="V63" s="67">
        <f>(((INDEX(Output!$C$5:$BW$185,MATCH($C63,Output!$C$5:$C$185,0),16))*3.4121416)+((INDEX(Output!$C$5:$BW$185,MATCH($C63,Output!$C$5:$C$185,0),31))*99.976))/$AP63</f>
        <v>1.4334445813656349</v>
      </c>
      <c r="W63" s="59">
        <v>3.02</v>
      </c>
      <c r="X63" s="67">
        <f>(((INDEX(Output!$C$5:$BW$185,MATCH($C63,Output!$C$5:C$185,0),18))*3.4121416)+((INDEX(Output!$C$5:$BW$185,MATCH($C63,Output!$C$5:C$185,0),33))*99.976))/$AP63</f>
        <v>7.6969441501161709E-2</v>
      </c>
      <c r="Y63" s="59">
        <v>0.17</v>
      </c>
      <c r="Z63" s="67">
        <f>(((INDEX(Output!$C$5:$BW$185,MATCH($C63,Output!$C$5:C$185,0),17))*3.4121416)+((INDEX(Output!$C$5:$BW$185,MATCH($C63,Output!$C$5:C$185,0),32))*99.976))/$AP63</f>
        <v>0</v>
      </c>
      <c r="AA63" s="59">
        <v>0</v>
      </c>
      <c r="AB63" s="67">
        <f>(((INDEX(Output!$C$5:$BW$185,MATCH($C63,Output!$C$5:C$185,0),19))*3.4121416)+((INDEX(Output!$C$5:$BW$185,MATCH($C63,Output!$C$5:C$185,0),34))*99.976))/$AP63</f>
        <v>1.3069093858036316</v>
      </c>
      <c r="AC63" s="59">
        <v>1.04</v>
      </c>
      <c r="AD63" s="68">
        <f>INDEX(Output!$C$5:$CC$185,MATCH($C63,Output!$C$5:$C$185,0),76)+INDEX(Output!$C$5:$CC$185,MATCH($C63,Output!$C$5:$C$185,0),79)</f>
        <v>0</v>
      </c>
      <c r="AE63" s="61">
        <v>0</v>
      </c>
      <c r="AF63" s="68">
        <f>INDEX(Output!$C$5:$CD$185,MATCH($C63,Output!$C$5:$C$185,0),74)+INDEX(Output!$C$5:$CD$185,MATCH($C63,Output!$C$5:$C$185,0),77)</f>
        <v>0</v>
      </c>
      <c r="AG63" s="61">
        <v>0</v>
      </c>
      <c r="AH63" s="69">
        <f t="shared" ref="AH63:AH72" si="59">IF($D$61=0,"",(D63-$D$61)/$D$61)</f>
        <v>0.20060356384913083</v>
      </c>
      <c r="AI63" s="70">
        <f t="shared" ref="AI63:AI72" si="60">IF($E$61=0,"",(E63-$E$61)/$E$61)</f>
        <v>8.2713754646840207E-2</v>
      </c>
      <c r="AJ63" s="69">
        <f t="shared" ref="AJ63:AJ72" si="61">IF($J$61=0,"",(J63-$J$61)/$J$61)</f>
        <v>0.16213540555623543</v>
      </c>
      <c r="AK63" s="70">
        <f t="shared" ref="AK63:AK72" si="62">IF($K$61=0,"",(K63-$K$61)/$K$61)</f>
        <v>9.5002745744096673E-2</v>
      </c>
      <c r="AL63" s="67" t="str">
        <f t="shared" si="5"/>
        <v>Yes</v>
      </c>
      <c r="AM63" s="67" t="str">
        <f t="shared" si="40"/>
        <v>Yes</v>
      </c>
      <c r="AN63" s="71" t="str">
        <f t="shared" ref="AN63:AN72" si="63">IF((AL63=AM63),(IF(AND(AI63&gt;(-0.5%*D$61),AI63&lt;(0.5%*D$61),AE63&lt;=AD63,AG63&lt;=AF63,(COUNTBLANK(D63:AK63)=0)),"Pass","Fail")),IF(COUNTA(D63:AK63)=0,"","Fail"))</f>
        <v>Pass</v>
      </c>
      <c r="AO63" s="74"/>
      <c r="AP63" s="65">
        <f>IF(ISNUMBER(SEARCH("RetlMed",C63)),Lookup!D$2,IF(ISNUMBER(SEARCH("OffSml",C63)),Lookup!A$2,IF(ISNUMBER(SEARCH("OffMed",C63)),Lookup!B$2,IF(ISNUMBER(SEARCH("OffLrg",C63)),Lookup!C$2,IF(ISNUMBER(SEARCH("RetlStrp",C63)),Lookup!E$2)))))</f>
        <v>53627.8</v>
      </c>
      <c r="AQ63" s="75"/>
      <c r="AR63" s="24"/>
    </row>
    <row r="64" spans="1:44" s="82" customFormat="1" ht="25.5" customHeight="1" x14ac:dyDescent="0.3">
      <c r="A64" s="22"/>
      <c r="B64" s="57" t="str">
        <f t="shared" si="1"/>
        <v>CBECC 2025.2.0</v>
      </c>
      <c r="C64" s="17" t="s">
        <v>131</v>
      </c>
      <c r="D64" s="67">
        <f>INDEX(Output!$C$5:$BW$185,MATCH($C64,Output!$C$5:$C$185,0),63)</f>
        <v>17.811299999999999</v>
      </c>
      <c r="E64" s="59">
        <v>20.149999999999999</v>
      </c>
      <c r="F64" s="67">
        <f>(INDEX(Output!$C$5:$BW$185,MATCH($C64,Output!$C$5:$C$185,0),21))/$AP64</f>
        <v>3.364747388481347</v>
      </c>
      <c r="G64" s="59">
        <v>3.61</v>
      </c>
      <c r="H64" s="67">
        <f>(INDEX(Output!$C$5:$BW$185,MATCH($C64,Output!$C$5:$C$185,0),36))/$AP64</f>
        <v>3.780390021593278E-2</v>
      </c>
      <c r="I64" s="59">
        <v>0.05</v>
      </c>
      <c r="J64" s="67">
        <f t="shared" ref="J64" si="64">SUM(L64,N64,P64,V64,X64,Z64,AB64)</f>
        <v>15.260495697659714</v>
      </c>
      <c r="K64" s="59">
        <v>17.190000000000001</v>
      </c>
      <c r="L64" s="67">
        <f>(((INDEX(Output!$C$5:$BW$185,MATCH($C64,Output!$C$5:$C$185,0),14))*3.4121416)+((INDEX(Output!$C$5:$BW$185,MATCH($C64,Output!$C$5:$C$185,0),29))*99.976))/$AP64</f>
        <v>2.4731688651943147</v>
      </c>
      <c r="M64" s="59">
        <v>3.84</v>
      </c>
      <c r="N64" s="67">
        <f>(((INDEX(Output!$C$5:$BW$185,MATCH($C64,Output!$C$5:$C$185,0),15))*3.4121416)+((INDEX(Output!$C$5:$BW$185,MATCH($C64,Output!$C$5:$C$185,0),30))*99.976))/$AP64</f>
        <v>5.8159326788747627</v>
      </c>
      <c r="O64" s="59">
        <v>5.29</v>
      </c>
      <c r="P64" s="67">
        <f>(((INDEX(Output!$C$5:$BW$185,MATCH($C64,Output!$C$5:$C$185,0),20))*3.4121416)+((INDEX(Output!$C$5:$BW$185,MATCH($C64,Output!$C$5:$C$185,0),35))*99.976))/$AP64</f>
        <v>4.6127391617347717</v>
      </c>
      <c r="Q64" s="59">
        <v>4.6100000000000003</v>
      </c>
      <c r="R64" s="67">
        <f>(((INDEX(Output!$C$5:$BW$185,MATCH($C64,Output!$C$5:$C$185,0),37))+(INDEX(Output!$C$5:$BW$185,MATCH($C64,Output!$C$5:$C$185,0),38)))*99.976)/$AP64</f>
        <v>0</v>
      </c>
      <c r="S64" s="59">
        <v>0</v>
      </c>
      <c r="T64" s="67">
        <f>(((INDEX(Output!$C$5:$BW$185,MATCH($C64,Output!$C$5:$C$185,0),22))+(INDEX(Output!$C$5:$BW$185,MATCH($C64,Output!$C$5:$C$185,0),23))+(INDEX(Output!$C$5:$BW$185,MATCH($C64,Output!$C$5:$C$185,0),24))+(INDEX(Output!$C$5:$BW$185,MATCH($C64,Output!$C$5:$C$185,0),25)))*3.4121416)/$AP64</f>
        <v>14.615038052308689</v>
      </c>
      <c r="U64" s="59">
        <v>14.62</v>
      </c>
      <c r="V64" s="67">
        <f>(((INDEX(Output!$C$5:$BW$185,MATCH($C64,Output!$C$5:$C$185,0),16))*3.4121416)+((INDEX(Output!$C$5:$BW$185,MATCH($C64,Output!$C$5:$C$185,0),31))*99.976))/$AP64</f>
        <v>0.96834226723303962</v>
      </c>
      <c r="W64" s="59">
        <v>2.2200000000000002</v>
      </c>
      <c r="X64" s="67">
        <f>(((INDEX(Output!$C$5:$BW$185,MATCH($C64,Output!$C$5:C$185,0),18))*3.4121416)+((INDEX(Output!$C$5:$BW$185,MATCH($C64,Output!$C$5:C$185,0),33))*99.976))/$AP64</f>
        <v>8.3403338819194511E-2</v>
      </c>
      <c r="Y64" s="59">
        <v>0.19</v>
      </c>
      <c r="Z64" s="67">
        <f>(((INDEX(Output!$C$5:$BW$185,MATCH($C64,Output!$C$5:C$185,0),17))*3.4121416)+((INDEX(Output!$C$5:$BW$185,MATCH($C64,Output!$C$5:C$185,0),32))*99.976))/$AP64</f>
        <v>0</v>
      </c>
      <c r="AA64" s="59">
        <v>0</v>
      </c>
      <c r="AB64" s="67">
        <f>(((INDEX(Output!$C$5:$BW$185,MATCH($C64,Output!$C$5:C$185,0),19))*3.4121416)+((INDEX(Output!$C$5:$BW$185,MATCH($C64,Output!$C$5:C$185,0),34))*99.976))/$AP64</f>
        <v>1.3069093858036316</v>
      </c>
      <c r="AC64" s="59">
        <v>1.04</v>
      </c>
      <c r="AD64" s="68">
        <f>INDEX(Output!$C$5:$CC$185,MATCH($C64,Output!$C$5:$C$185,0),76)+INDEX(Output!$C$5:$CC$185,MATCH($C64,Output!$C$5:$C$185,0),79)</f>
        <v>0</v>
      </c>
      <c r="AE64" s="61">
        <v>0</v>
      </c>
      <c r="AF64" s="68">
        <f>INDEX(Output!$C$5:$CD$185,MATCH($C64,Output!$C$5:$C$185,0),74)+INDEX(Output!$C$5:$CD$185,MATCH($C64,Output!$C$5:$C$185,0),77)</f>
        <v>0</v>
      </c>
      <c r="AG64" s="61">
        <v>0</v>
      </c>
      <c r="AH64" s="69">
        <f t="shared" si="59"/>
        <v>-3.3250289026753317E-2</v>
      </c>
      <c r="AI64" s="70">
        <f t="shared" si="60"/>
        <v>-6.3661710037174774E-2</v>
      </c>
      <c r="AJ64" s="69">
        <f t="shared" si="61"/>
        <v>-2.5937427103327138E-2</v>
      </c>
      <c r="AK64" s="70">
        <f t="shared" si="62"/>
        <v>-5.6013179571663893E-2</v>
      </c>
      <c r="AL64" s="67" t="str">
        <f t="shared" si="5"/>
        <v>No</v>
      </c>
      <c r="AM64" s="67" t="str">
        <f t="shared" si="40"/>
        <v>No</v>
      </c>
      <c r="AN64" s="71" t="str">
        <f t="shared" si="63"/>
        <v>Pass</v>
      </c>
      <c r="AO64" s="74"/>
      <c r="AP64" s="65">
        <f>IF(ISNUMBER(SEARCH("RetlMed",C64)),Lookup!D$2,IF(ISNUMBER(SEARCH("OffSml",C64)),Lookup!A$2,IF(ISNUMBER(SEARCH("OffMed",C64)),Lookup!B$2,IF(ISNUMBER(SEARCH("OffLrg",C64)),Lookup!C$2,IF(ISNUMBER(SEARCH("RetlStrp",C64)),Lookup!E$2)))))</f>
        <v>53627.8</v>
      </c>
      <c r="AQ64" s="75"/>
      <c r="AR64" s="24"/>
    </row>
    <row r="65" spans="1:44" s="82" customFormat="1" ht="25.5" customHeight="1" x14ac:dyDescent="0.3">
      <c r="A65" s="22"/>
      <c r="B65" s="57" t="str">
        <f t="shared" si="1"/>
        <v>CBECC 2025.2.0</v>
      </c>
      <c r="C65" s="17" t="s">
        <v>132</v>
      </c>
      <c r="D65" s="67">
        <f>INDEX(Output!$C$5:$BW$185,MATCH($C65,Output!$C$5:$C$185,0),63)</f>
        <v>21.790299999999998</v>
      </c>
      <c r="E65" s="59">
        <v>22.01</v>
      </c>
      <c r="F65" s="67">
        <f>(INDEX(Output!$C$5:$BW$185,MATCH($C65,Output!$C$5:$C$185,0),21))/$AP65</f>
        <v>4.0036137973215382</v>
      </c>
      <c r="G65" s="59">
        <v>4.58</v>
      </c>
      <c r="H65" s="67">
        <f>(INDEX(Output!$C$5:$BW$185,MATCH($C65,Output!$C$5:$C$185,0),36))/$AP65</f>
        <v>4.6610526629844967E-2</v>
      </c>
      <c r="I65" s="59">
        <v>0.1</v>
      </c>
      <c r="J65" s="67">
        <f t="shared" ref="J65" si="65">SUM(L65,N65,P65,V65,X65,Z65,AB65)</f>
        <v>18.320826267463378</v>
      </c>
      <c r="K65" s="59">
        <v>25.35</v>
      </c>
      <c r="L65" s="67">
        <f>(((INDEX(Output!$C$5:$BW$185,MATCH($C65,Output!$C$5:$C$185,0),14))*3.4121416)+((INDEX(Output!$C$5:$BW$185,MATCH($C65,Output!$C$5:$C$185,0),29))*99.976))/$AP65</f>
        <v>3.3538100219184943</v>
      </c>
      <c r="M65" s="59">
        <v>8.44</v>
      </c>
      <c r="N65" s="67">
        <f>(((INDEX(Output!$C$5:$BW$185,MATCH($C65,Output!$C$5:$C$185,0),15))*3.4121416)+((INDEX(Output!$C$5:$BW$185,MATCH($C65,Output!$C$5:$C$185,0),30))*99.976))/$AP65</f>
        <v>7.9736551809322771</v>
      </c>
      <c r="O65" s="59">
        <v>8.11</v>
      </c>
      <c r="P65" s="67">
        <f>(((INDEX(Output!$C$5:$BW$185,MATCH($C65,Output!$C$5:$C$185,0),20))*3.4121416)+((INDEX(Output!$C$5:$BW$185,MATCH($C65,Output!$C$5:$C$185,0),35))*99.976))/$AP65</f>
        <v>4.6127391617347717</v>
      </c>
      <c r="Q65" s="59">
        <v>4.6100000000000003</v>
      </c>
      <c r="R65" s="67">
        <f>(((INDEX(Output!$C$5:$BW$185,MATCH($C65,Output!$C$5:$C$185,0),37))+(INDEX(Output!$C$5:$BW$185,MATCH($C65,Output!$C$5:$C$185,0),38)))*99.976)/$AP65</f>
        <v>0</v>
      </c>
      <c r="S65" s="59">
        <v>0</v>
      </c>
      <c r="T65" s="67">
        <f>(((INDEX(Output!$C$5:$BW$185,MATCH($C65,Output!$C$5:$C$185,0),22))+(INDEX(Output!$C$5:$BW$185,MATCH($C65,Output!$C$5:$C$185,0),23))+(INDEX(Output!$C$5:$BW$185,MATCH($C65,Output!$C$5:$C$185,0),24))+(INDEX(Output!$C$5:$BW$185,MATCH($C65,Output!$C$5:$C$185,0),25)))*3.4121416)/$AP65</f>
        <v>14.615038052308689</v>
      </c>
      <c r="U65" s="59">
        <v>14.62</v>
      </c>
      <c r="V65" s="67">
        <f>(((INDEX(Output!$C$5:$BW$185,MATCH($C65,Output!$C$5:$C$185,0),16))*3.4121416)+((INDEX(Output!$C$5:$BW$185,MATCH($C65,Output!$C$5:$C$185,0),31))*99.976))/$AP65</f>
        <v>0.93612187955649862</v>
      </c>
      <c r="W65" s="59">
        <v>2.6</v>
      </c>
      <c r="X65" s="67">
        <f>(((INDEX(Output!$C$5:$BW$185,MATCH($C65,Output!$C$5:C$185,0),18))*3.4121416)+((INDEX(Output!$C$5:$BW$185,MATCH($C65,Output!$C$5:C$185,0),33))*99.976))/$AP65</f>
        <v>0.13758690900376297</v>
      </c>
      <c r="Y65" s="59">
        <v>0.32</v>
      </c>
      <c r="Z65" s="67">
        <f>(((INDEX(Output!$C$5:$BW$185,MATCH($C65,Output!$C$5:C$185,0),17))*3.4121416)+((INDEX(Output!$C$5:$BW$185,MATCH($C65,Output!$C$5:C$185,0),32))*99.976))/$AP65</f>
        <v>0</v>
      </c>
      <c r="AA65" s="59">
        <v>0</v>
      </c>
      <c r="AB65" s="67">
        <f>(((INDEX(Output!$C$5:$BW$185,MATCH($C65,Output!$C$5:C$185,0),19))*3.4121416)+((INDEX(Output!$C$5:$BW$185,MATCH($C65,Output!$C$5:C$185,0),34))*99.976))/$AP65</f>
        <v>1.3069131143175743</v>
      </c>
      <c r="AC65" s="59">
        <v>1.27</v>
      </c>
      <c r="AD65" s="68">
        <f>INDEX(Output!$C$5:$CC$185,MATCH($C65,Output!$C$5:$C$185,0),76)+INDEX(Output!$C$5:$CC$185,MATCH($C65,Output!$C$5:$C$185,0),79)</f>
        <v>0</v>
      </c>
      <c r="AE65" s="61">
        <v>0</v>
      </c>
      <c r="AF65" s="68">
        <f>INDEX(Output!$C$5:$CD$185,MATCH($C65,Output!$C$5:$C$185,0),74)+INDEX(Output!$C$5:$CD$185,MATCH($C65,Output!$C$5:$C$185,0),77)</f>
        <v>0</v>
      </c>
      <c r="AG65" s="61">
        <v>0</v>
      </c>
      <c r="AH65" s="69">
        <f t="shared" si="59"/>
        <v>0.18271918540591289</v>
      </c>
      <c r="AI65" s="70">
        <f t="shared" si="60"/>
        <v>2.2769516728624629E-2</v>
      </c>
      <c r="AJ65" s="69">
        <f t="shared" si="61"/>
        <v>0.16940049165080906</v>
      </c>
      <c r="AK65" s="70">
        <f t="shared" si="62"/>
        <v>0.39209225700164746</v>
      </c>
      <c r="AL65" s="67" t="str">
        <f t="shared" si="5"/>
        <v>Yes</v>
      </c>
      <c r="AM65" s="67" t="str">
        <f t="shared" si="40"/>
        <v>Yes</v>
      </c>
      <c r="AN65" s="71" t="str">
        <f t="shared" si="63"/>
        <v>Pass</v>
      </c>
      <c r="AO65" s="74"/>
      <c r="AP65" s="65">
        <f>IF(ISNUMBER(SEARCH("RetlMed",C65)),Lookup!D$2,IF(ISNUMBER(SEARCH("OffSml",C65)),Lookup!A$2,IF(ISNUMBER(SEARCH("OffMed",C65)),Lookup!B$2,IF(ISNUMBER(SEARCH("OffLrg",C65)),Lookup!C$2,IF(ISNUMBER(SEARCH("RetlStrp",C65)),Lookup!E$2)))))</f>
        <v>53627.8</v>
      </c>
      <c r="AQ65" s="75"/>
      <c r="AR65" s="24"/>
    </row>
    <row r="66" spans="1:44" s="82" customFormat="1" ht="25.5" customHeight="1" x14ac:dyDescent="0.3">
      <c r="A66" s="22"/>
      <c r="B66" s="57" t="str">
        <f t="shared" si="1"/>
        <v>CBECC 2025.2.0</v>
      </c>
      <c r="C66" s="17" t="s">
        <v>133</v>
      </c>
      <c r="D66" s="67">
        <f>INDEX(Output!$C$5:$BW$185,MATCH($C66,Output!$C$5:$C$185,0),63)</f>
        <v>18.334800000000001</v>
      </c>
      <c r="E66" s="59">
        <v>21.08</v>
      </c>
      <c r="F66" s="67">
        <f>(INDEX(Output!$C$5:$BW$185,MATCH($C66,Output!$C$5:$C$185,0),21))/$AP66</f>
        <v>3.4766110114530147</v>
      </c>
      <c r="G66" s="59">
        <v>3.77</v>
      </c>
      <c r="H66" s="67">
        <f>(INDEX(Output!$C$5:$BW$185,MATCH($C66,Output!$C$5:$C$185,0),36))/$AP66</f>
        <v>3.7264441204002401E-2</v>
      </c>
      <c r="I66" s="59">
        <v>0.05</v>
      </c>
      <c r="J66" s="67">
        <f t="shared" ref="J66" si="66">SUM(L66,N66,P66,V66,X66,Z66,AB66)</f>
        <v>15.588218196411894</v>
      </c>
      <c r="K66" s="59">
        <v>17.89</v>
      </c>
      <c r="L66" s="67">
        <f>(((INDEX(Output!$C$5:$BW$185,MATCH($C66,Output!$C$5:$C$185,0),14))*3.4121416)+((INDEX(Output!$C$5:$BW$185,MATCH($C66,Output!$C$5:$C$185,0),29))*99.976))/$AP66</f>
        <v>2.4192044776411086</v>
      </c>
      <c r="M66" s="59">
        <v>3.76</v>
      </c>
      <c r="N66" s="67">
        <f>(((INDEX(Output!$C$5:$BW$185,MATCH($C66,Output!$C$5:$C$185,0),15))*3.4121416)+((INDEX(Output!$C$5:$BW$185,MATCH($C66,Output!$C$5:$C$185,0),30))*99.976))/$AP66</f>
        <v>5.8351542016178177</v>
      </c>
      <c r="O66" s="59">
        <v>5.12</v>
      </c>
      <c r="P66" s="67">
        <f>(((INDEX(Output!$C$5:$BW$185,MATCH($C66,Output!$C$5:$C$185,0),20))*3.4121416)+((INDEX(Output!$C$5:$BW$185,MATCH($C66,Output!$C$5:$C$185,0),35))*99.976))/$AP66</f>
        <v>4.6127391617347717</v>
      </c>
      <c r="Q66" s="59">
        <v>4.6100000000000003</v>
      </c>
      <c r="R66" s="67">
        <f>(((INDEX(Output!$C$5:$BW$185,MATCH($C66,Output!$C$5:$C$185,0),37))+(INDEX(Output!$C$5:$BW$185,MATCH($C66,Output!$C$5:$C$185,0),38)))*99.976)/$AP66</f>
        <v>0</v>
      </c>
      <c r="S66" s="59">
        <v>0</v>
      </c>
      <c r="T66" s="67">
        <f>(((INDEX(Output!$C$5:$BW$185,MATCH($C66,Output!$C$5:$C$185,0),22))+(INDEX(Output!$C$5:$BW$185,MATCH($C66,Output!$C$5:$C$185,0),23))+(INDEX(Output!$C$5:$BW$185,MATCH($C66,Output!$C$5:$C$185,0),24))+(INDEX(Output!$C$5:$BW$185,MATCH($C66,Output!$C$5:$C$185,0),25)))*3.4121416)/$AP66</f>
        <v>14.615038052308689</v>
      </c>
      <c r="U66" s="59">
        <v>14.62</v>
      </c>
      <c r="V66" s="67">
        <f>(((INDEX(Output!$C$5:$BW$185,MATCH($C66,Output!$C$5:$C$185,0),16))*3.4121416)+((INDEX(Output!$C$5:$BW$185,MATCH($C66,Output!$C$5:$C$185,0),31))*99.976))/$AP66</f>
        <v>1.3326540677036911</v>
      </c>
      <c r="W66" s="59">
        <v>2.94</v>
      </c>
      <c r="X66" s="67">
        <f>(((INDEX(Output!$C$5:$BW$185,MATCH($C66,Output!$C$5:C$185,0),18))*3.4121416)+((INDEX(Output!$C$5:$BW$185,MATCH($C66,Output!$C$5:C$185,0),33))*99.976))/$AP66</f>
        <v>8.1556901910874571E-2</v>
      </c>
      <c r="Y66" s="59">
        <v>0.19</v>
      </c>
      <c r="Z66" s="67">
        <f>(((INDEX(Output!$C$5:$BW$185,MATCH($C66,Output!$C$5:C$185,0),17))*3.4121416)+((INDEX(Output!$C$5:$BW$185,MATCH($C66,Output!$C$5:C$185,0),32))*99.976))/$AP66</f>
        <v>0</v>
      </c>
      <c r="AA66" s="59">
        <v>0</v>
      </c>
      <c r="AB66" s="67">
        <f>(((INDEX(Output!$C$5:$BW$185,MATCH($C66,Output!$C$5:C$185,0),19))*3.4121416)+((INDEX(Output!$C$5:$BW$185,MATCH($C66,Output!$C$5:C$185,0),34))*99.976))/$AP66</f>
        <v>1.3069093858036316</v>
      </c>
      <c r="AC66" s="59">
        <v>1.27</v>
      </c>
      <c r="AD66" s="68">
        <f>INDEX(Output!$C$5:$CC$185,MATCH($C66,Output!$C$5:$C$185,0),76)+INDEX(Output!$C$5:$CC$185,MATCH($C66,Output!$C$5:$C$185,0),79)</f>
        <v>0</v>
      </c>
      <c r="AE66" s="61">
        <v>0</v>
      </c>
      <c r="AF66" s="68">
        <f>INDEX(Output!$C$5:$CD$185,MATCH($C66,Output!$C$5:$C$185,0),74)+INDEX(Output!$C$5:$CD$185,MATCH($C66,Output!$C$5:$C$185,0),77)</f>
        <v>0</v>
      </c>
      <c r="AG66" s="61">
        <v>0</v>
      </c>
      <c r="AH66" s="69">
        <f t="shared" si="59"/>
        <v>-4.8361096184845994E-3</v>
      </c>
      <c r="AI66" s="70">
        <f t="shared" si="60"/>
        <v>-2.0446096654275152E-2</v>
      </c>
      <c r="AJ66" s="69">
        <f t="shared" si="61"/>
        <v>-5.0192192904819615E-3</v>
      </c>
      <c r="AK66" s="70">
        <f t="shared" si="62"/>
        <v>-1.7572762218561244E-2</v>
      </c>
      <c r="AL66" s="67" t="str">
        <f t="shared" si="5"/>
        <v>No</v>
      </c>
      <c r="AM66" s="67" t="str">
        <f t="shared" si="40"/>
        <v>No</v>
      </c>
      <c r="AN66" s="71" t="str">
        <f t="shared" si="63"/>
        <v>Pass</v>
      </c>
      <c r="AO66" s="74"/>
      <c r="AP66" s="65">
        <f>IF(ISNUMBER(SEARCH("RetlMed",C66)),Lookup!D$2,IF(ISNUMBER(SEARCH("OffSml",C66)),Lookup!A$2,IF(ISNUMBER(SEARCH("OffMed",C66)),Lookup!B$2,IF(ISNUMBER(SEARCH("OffLrg",C66)),Lookup!C$2,IF(ISNUMBER(SEARCH("RetlStrp",C66)),Lookup!E$2)))))</f>
        <v>53627.8</v>
      </c>
      <c r="AQ66" s="75"/>
      <c r="AR66" s="24"/>
    </row>
    <row r="67" spans="1:44" s="82" customFormat="1" ht="25.5" customHeight="1" x14ac:dyDescent="0.3">
      <c r="A67" s="22"/>
      <c r="B67" s="57" t="str">
        <f t="shared" si="1"/>
        <v>CBECC 2025.2.0</v>
      </c>
      <c r="C67" s="17" t="s">
        <v>134</v>
      </c>
      <c r="D67" s="67">
        <f>INDEX(Output!$C$5:$BW$185,MATCH($C67,Output!$C$5:$C$185,0),63)</f>
        <v>22.787299999999998</v>
      </c>
      <c r="E67" s="59">
        <v>22.85</v>
      </c>
      <c r="F67" s="67">
        <f>(INDEX(Output!$C$5:$BW$185,MATCH($C67,Output!$C$5:$C$185,0),21))/$AP67</f>
        <v>4.3888990411689459</v>
      </c>
      <c r="G67" s="59">
        <v>4.71</v>
      </c>
      <c r="H67" s="67">
        <f>(INDEX(Output!$C$5:$BW$185,MATCH($C67,Output!$C$5:$C$185,0),36))/$AP67</f>
        <v>3.3113795456833954E-2</v>
      </c>
      <c r="I67" s="59">
        <v>0.04</v>
      </c>
      <c r="J67" s="67">
        <f t="shared" ref="J67" si="67">SUM(L67,N67,P67,V67,X67,Z67,AB67)</f>
        <v>18.286119091419728</v>
      </c>
      <c r="K67" s="59">
        <v>19.88</v>
      </c>
      <c r="L67" s="67">
        <f>(((INDEX(Output!$C$5:$BW$185,MATCH($C67,Output!$C$5:$C$185,0),14))*3.4121416)+((INDEX(Output!$C$5:$BW$185,MATCH($C67,Output!$C$5:$C$185,0),29))*99.976))/$AP67</f>
        <v>2.0041598493611525</v>
      </c>
      <c r="M67" s="59">
        <v>2.54</v>
      </c>
      <c r="N67" s="67">
        <f>(((INDEX(Output!$C$5:$BW$185,MATCH($C67,Output!$C$5:$C$185,0),15))*3.4121416)+((INDEX(Output!$C$5:$BW$185,MATCH($C67,Output!$C$5:$C$185,0),30))*99.976))/$AP67</f>
        <v>6.3048248882527345</v>
      </c>
      <c r="O67" s="59">
        <v>5.67</v>
      </c>
      <c r="P67" s="67">
        <f>(((INDEX(Output!$C$5:$BW$185,MATCH($C67,Output!$C$5:$C$185,0),20))*3.4121416)+((INDEX(Output!$C$5:$BW$185,MATCH($C67,Output!$C$5:$C$185,0),35))*99.976))/$AP67</f>
        <v>4.6127391617347717</v>
      </c>
      <c r="Q67" s="59">
        <v>4.6100000000000003</v>
      </c>
      <c r="R67" s="67">
        <f>(((INDEX(Output!$C$5:$BW$185,MATCH($C67,Output!$C$5:$C$185,0),37))+(INDEX(Output!$C$5:$BW$185,MATCH($C67,Output!$C$5:$C$185,0),38)))*99.976)/$AP67</f>
        <v>0</v>
      </c>
      <c r="S67" s="59">
        <v>0</v>
      </c>
      <c r="T67" s="67">
        <f>(((INDEX(Output!$C$5:$BW$185,MATCH($C67,Output!$C$5:$C$185,0),22))+(INDEX(Output!$C$5:$BW$185,MATCH($C67,Output!$C$5:$C$185,0),23))+(INDEX(Output!$C$5:$BW$185,MATCH($C67,Output!$C$5:$C$185,0),24))+(INDEX(Output!$C$5:$BW$185,MATCH($C67,Output!$C$5:$C$185,0),25)))*3.4121416)/$AP67</f>
        <v>14.615038052308689</v>
      </c>
      <c r="U67" s="59">
        <v>14.62</v>
      </c>
      <c r="V67" s="67">
        <f>(((INDEX(Output!$C$5:$BW$185,MATCH($C67,Output!$C$5:$C$185,0),16))*3.4121416)+((INDEX(Output!$C$5:$BW$185,MATCH($C67,Output!$C$5:$C$185,0),31))*99.976))/$AP67</f>
        <v>4.009204980564558</v>
      </c>
      <c r="W67" s="59">
        <v>5.68</v>
      </c>
      <c r="X67" s="67">
        <f>(((INDEX(Output!$C$5:$BW$185,MATCH($C67,Output!$C$5:C$185,0),18))*3.4121416)+((INDEX(Output!$C$5:$BW$185,MATCH($C67,Output!$C$5:C$185,0),33))*99.976))/$AP67</f>
        <v>4.8280825702877977E-2</v>
      </c>
      <c r="Y67" s="59">
        <v>0.1</v>
      </c>
      <c r="Z67" s="67">
        <f>(((INDEX(Output!$C$5:$BW$185,MATCH($C67,Output!$C$5:C$185,0),17))*3.4121416)+((INDEX(Output!$C$5:$BW$185,MATCH($C67,Output!$C$5:C$185,0),32))*99.976))/$AP67</f>
        <v>0</v>
      </c>
      <c r="AA67" s="59">
        <v>0</v>
      </c>
      <c r="AB67" s="67">
        <f>(((INDEX(Output!$C$5:$BW$185,MATCH($C67,Output!$C$5:C$185,0),19))*3.4121416)+((INDEX(Output!$C$5:$BW$185,MATCH($C67,Output!$C$5:C$185,0),34))*99.976))/$AP67</f>
        <v>1.3069093858036316</v>
      </c>
      <c r="AC67" s="59">
        <v>1.27</v>
      </c>
      <c r="AD67" s="68">
        <f>INDEX(Output!$C$5:$CC$185,MATCH($C67,Output!$C$5:$C$185,0),76)+INDEX(Output!$C$5:$CC$185,MATCH($C67,Output!$C$5:$C$185,0),79)</f>
        <v>0</v>
      </c>
      <c r="AE67" s="61">
        <v>0</v>
      </c>
      <c r="AF67" s="68">
        <f>INDEX(Output!$C$5:$CD$185,MATCH($C67,Output!$C$5:$C$185,0),74)+INDEX(Output!$C$5:$CD$185,MATCH($C67,Output!$C$5:$C$185,0),77)</f>
        <v>0</v>
      </c>
      <c r="AG67" s="61">
        <v>0</v>
      </c>
      <c r="AH67" s="69">
        <f t="shared" si="59"/>
        <v>0.23683367799434424</v>
      </c>
      <c r="AI67" s="70">
        <f t="shared" si="60"/>
        <v>6.1802973977695255E-2</v>
      </c>
      <c r="AJ67" s="69">
        <f t="shared" si="61"/>
        <v>0.16718516641728864</v>
      </c>
      <c r="AK67" s="70">
        <f t="shared" si="62"/>
        <v>9.1707852828116318E-2</v>
      </c>
      <c r="AL67" s="67" t="str">
        <f t="shared" si="5"/>
        <v>Yes</v>
      </c>
      <c r="AM67" s="67" t="str">
        <f t="shared" si="40"/>
        <v>Yes</v>
      </c>
      <c r="AN67" s="71" t="str">
        <f t="shared" si="63"/>
        <v>Pass</v>
      </c>
      <c r="AO67" s="74"/>
      <c r="AP67" s="65">
        <f>IF(ISNUMBER(SEARCH("RetlMed",C67)),Lookup!D$2,IF(ISNUMBER(SEARCH("OffSml",C67)),Lookup!A$2,IF(ISNUMBER(SEARCH("OffMed",C67)),Lookup!B$2,IF(ISNUMBER(SEARCH("OffLrg",C67)),Lookup!C$2,IF(ISNUMBER(SEARCH("RetlStrp",C67)),Lookup!E$2)))))</f>
        <v>53627.8</v>
      </c>
      <c r="AQ67" s="75"/>
      <c r="AR67" s="24"/>
    </row>
    <row r="68" spans="1:44" s="82" customFormat="1" ht="25.5" customHeight="1" x14ac:dyDescent="0.3">
      <c r="A68" s="22"/>
      <c r="B68" s="57" t="str">
        <f t="shared" si="1"/>
        <v>CBECC 2025.2.0</v>
      </c>
      <c r="C68" s="17" t="s">
        <v>135</v>
      </c>
      <c r="D68" s="67">
        <f>INDEX(Output!$C$5:$BW$185,MATCH($C68,Output!$C$5:$C$185,0),63)</f>
        <v>18.275300000000001</v>
      </c>
      <c r="E68" s="59">
        <v>19.72</v>
      </c>
      <c r="F68" s="67">
        <f>(INDEX(Output!$C$5:$BW$185,MATCH($C68,Output!$C$5:$C$185,0),21))/$AP68</f>
        <v>3.474056366287634</v>
      </c>
      <c r="G68" s="59">
        <v>3.86</v>
      </c>
      <c r="H68" s="67">
        <f>(INDEX(Output!$C$5:$BW$185,MATCH($C68,Output!$C$5:$C$185,0),36))/$AP68</f>
        <v>3.7001331399013196E-2</v>
      </c>
      <c r="I68" s="59">
        <v>0.06</v>
      </c>
      <c r="J68" s="67">
        <f t="shared" ref="J68" si="68">SUM(L68,N68,P68,V68,X68,Z68,AB68)</f>
        <v>15.5531943309681</v>
      </c>
      <c r="K68" s="59">
        <v>18.82</v>
      </c>
      <c r="L68" s="67">
        <f>(((INDEX(Output!$C$5:$BW$185,MATCH($C68,Output!$C$5:$C$185,0),14))*3.4121416)+((INDEX(Output!$C$5:$BW$185,MATCH($C68,Output!$C$5:$C$185,0),29))*99.976))/$AP68</f>
        <v>2.3928935611241009</v>
      </c>
      <c r="M68" s="59">
        <v>4.59</v>
      </c>
      <c r="N68" s="67">
        <f>(((INDEX(Output!$C$5:$BW$185,MATCH($C68,Output!$C$5:$C$185,0),15))*3.4121416)+((INDEX(Output!$C$5:$BW$185,MATCH($C68,Output!$C$5:$C$185,0),30))*99.976))/$AP68</f>
        <v>5.8815060033997284</v>
      </c>
      <c r="O68" s="59">
        <v>5.49</v>
      </c>
      <c r="P68" s="67">
        <f>(((INDEX(Output!$C$5:$BW$185,MATCH($C68,Output!$C$5:$C$185,0),20))*3.4121416)+((INDEX(Output!$C$5:$BW$185,MATCH($C68,Output!$C$5:$C$185,0),35))*99.976))/$AP68</f>
        <v>4.6127391617347717</v>
      </c>
      <c r="Q68" s="59">
        <v>4.6100000000000003</v>
      </c>
      <c r="R68" s="67">
        <f>(((INDEX(Output!$C$5:$BW$185,MATCH($C68,Output!$C$5:$C$185,0),37))+(INDEX(Output!$C$5:$BW$185,MATCH($C68,Output!$C$5:$C$185,0),38)))*99.976)/$AP68</f>
        <v>0</v>
      </c>
      <c r="S68" s="59">
        <v>0</v>
      </c>
      <c r="T68" s="67">
        <f>(((INDEX(Output!$C$5:$BW$185,MATCH($C68,Output!$C$5:$C$185,0),22))+(INDEX(Output!$C$5:$BW$185,MATCH($C68,Output!$C$5:$C$185,0),23))+(INDEX(Output!$C$5:$BW$185,MATCH($C68,Output!$C$5:$C$185,0),24))+(INDEX(Output!$C$5:$BW$185,MATCH($C68,Output!$C$5:$C$185,0),25)))*3.4121416)/$AP68</f>
        <v>14.615038052308689</v>
      </c>
      <c r="U68" s="59">
        <v>14.62</v>
      </c>
      <c r="V68" s="67">
        <f>(((INDEX(Output!$C$5:$BW$185,MATCH($C68,Output!$C$5:$C$185,0),16))*3.4121416)+((INDEX(Output!$C$5:$BW$185,MATCH($C68,Output!$C$5:$C$185,0),31))*99.976))/$AP68</f>
        <v>1.2739651151111921</v>
      </c>
      <c r="W68" s="59">
        <v>2.85</v>
      </c>
      <c r="X68" s="67">
        <f>(((INDEX(Output!$C$5:$BW$185,MATCH($C68,Output!$C$5:C$185,0),18))*3.4121416)+((INDEX(Output!$C$5:$BW$185,MATCH($C68,Output!$C$5:C$185,0),33))*99.976))/$AP68</f>
        <v>8.5182968051644853E-2</v>
      </c>
      <c r="Y68" s="59">
        <v>0.23</v>
      </c>
      <c r="Z68" s="67">
        <f>(((INDEX(Output!$C$5:$BW$185,MATCH($C68,Output!$C$5:C$185,0),17))*3.4121416)+((INDEX(Output!$C$5:$BW$185,MATCH($C68,Output!$C$5:C$185,0),32))*99.976))/$AP68</f>
        <v>0</v>
      </c>
      <c r="AA68" s="59">
        <v>0</v>
      </c>
      <c r="AB68" s="67">
        <f>(((INDEX(Output!$C$5:$BW$185,MATCH($C68,Output!$C$5:C$185,0),19))*3.4121416)+((INDEX(Output!$C$5:$BW$185,MATCH($C68,Output!$C$5:C$185,0),34))*99.976))/$AP68</f>
        <v>1.3069075215466603</v>
      </c>
      <c r="AC68" s="59">
        <v>1.04</v>
      </c>
      <c r="AD68" s="68">
        <f>INDEX(Output!$C$5:$CC$185,MATCH($C68,Output!$C$5:$C$185,0),76)+INDEX(Output!$C$5:$CC$185,MATCH($C68,Output!$C$5:$C$185,0),79)</f>
        <v>0</v>
      </c>
      <c r="AE68" s="61">
        <v>0</v>
      </c>
      <c r="AF68" s="68">
        <f>INDEX(Output!$C$5:$CD$185,MATCH($C68,Output!$C$5:$C$185,0),74)+INDEX(Output!$C$5:$CD$185,MATCH($C68,Output!$C$5:$C$185,0),77)</f>
        <v>0</v>
      </c>
      <c r="AG68" s="61">
        <v>0</v>
      </c>
      <c r="AH68" s="69">
        <f t="shared" si="59"/>
        <v>-8.0656104299305954E-3</v>
      </c>
      <c r="AI68" s="70">
        <f t="shared" si="60"/>
        <v>-8.3643122676579959E-2</v>
      </c>
      <c r="AJ68" s="69">
        <f t="shared" si="61"/>
        <v>-7.2547584998800176E-3</v>
      </c>
      <c r="AK68" s="70">
        <f t="shared" si="62"/>
        <v>3.3498077979132311E-2</v>
      </c>
      <c r="AL68" s="67" t="str">
        <f t="shared" si="5"/>
        <v>No</v>
      </c>
      <c r="AM68" s="67" t="str">
        <f t="shared" si="40"/>
        <v>No</v>
      </c>
      <c r="AN68" s="71" t="str">
        <f t="shared" si="63"/>
        <v>Pass</v>
      </c>
      <c r="AO68" s="74"/>
      <c r="AP68" s="65">
        <f>IF(ISNUMBER(SEARCH("RetlMed",C68)),Lookup!D$2,IF(ISNUMBER(SEARCH("OffSml",C68)),Lookup!A$2,IF(ISNUMBER(SEARCH("OffMed",C68)),Lookup!B$2,IF(ISNUMBER(SEARCH("OffLrg",C68)),Lookup!C$2,IF(ISNUMBER(SEARCH("RetlStrp",C68)),Lookup!E$2)))))</f>
        <v>53627.8</v>
      </c>
      <c r="AQ68" s="75"/>
      <c r="AR68" s="24"/>
    </row>
    <row r="69" spans="1:44" s="82" customFormat="1" ht="25.5" hidden="1" customHeight="1" x14ac:dyDescent="0.3">
      <c r="A69" s="22"/>
      <c r="B69" s="57" t="str">
        <f t="shared" si="1"/>
        <v>CBECC 2025.2.0</v>
      </c>
      <c r="C69" s="17"/>
      <c r="D69" s="67" t="e">
        <f>INDEX(Output!$C$5:$BW$185,MATCH($C69,Output!$C$5:$C$185,0),63)</f>
        <v>#N/A</v>
      </c>
      <c r="E69" s="59"/>
      <c r="F69" s="67" t="e">
        <f>(INDEX(Output!$C$5:$BW$185,MATCH($C69,Output!$C$5:$C$185,0),21))/$AP69</f>
        <v>#N/A</v>
      </c>
      <c r="G69" s="59"/>
      <c r="H69" s="67" t="e">
        <f>(INDEX(Output!$C$5:$BW$185,MATCH($C69,Output!$C$5:$C$185,0),36))/$AP69</f>
        <v>#N/A</v>
      </c>
      <c r="I69" s="59"/>
      <c r="J69" s="67" t="e">
        <f t="shared" ref="J69" si="69">SUM(L69,N69,P69,V69,X69,Z69,AB69)</f>
        <v>#N/A</v>
      </c>
      <c r="K69" s="59"/>
      <c r="L69" s="67" t="e">
        <f>(((INDEX(Output!$C$5:$BW$185,MATCH($C69,Output!$C$5:$C$185,0),14))*3.4121416)+((INDEX(Output!$C$5:$BW$185,MATCH($C69,Output!$C$5:$C$185,0),29))*99.976))/$AP69</f>
        <v>#N/A</v>
      </c>
      <c r="M69" s="59"/>
      <c r="N69" s="67" t="e">
        <f>(((INDEX(Output!$C$5:$BW$185,MATCH($C69,Output!$C$5:$C$185,0),15))*3.4121416)+((INDEX(Output!$C$5:$BW$185,MATCH($C69,Output!$C$5:$C$185,0),30))*99.976))/$AP69</f>
        <v>#N/A</v>
      </c>
      <c r="O69" s="59"/>
      <c r="P69" s="67" t="e">
        <f>(((INDEX(Output!$C$5:$BW$185,MATCH($C69,Output!$C$5:$C$185,0),20))*3.4121416)+((INDEX(Output!$C$5:$BW$185,MATCH($C69,Output!$C$5:$C$185,0),35))*99.976))/$AP69</f>
        <v>#N/A</v>
      </c>
      <c r="Q69" s="59"/>
      <c r="R69" s="67" t="e">
        <f>(((INDEX(Output!$C$5:$BW$185,MATCH($C69,Output!$C$5:$C$185,0),37))+(INDEX(Output!$C$5:$BW$185,MATCH($C69,Output!$C$5:$C$185,0),38)))*99.976)/$AP69</f>
        <v>#N/A</v>
      </c>
      <c r="S69" s="59"/>
      <c r="T69" s="67" t="e">
        <f>(((INDEX(Output!$C$5:$BW$185,MATCH($C69,Output!$C$5:$C$185,0),22))+(INDEX(Output!$C$5:$BW$185,MATCH($C69,Output!$C$5:$C$185,0),23))+(INDEX(Output!$C$5:$BW$185,MATCH($C69,Output!$C$5:$C$185,0),24))+(INDEX(Output!$C$5:$BW$185,MATCH($C69,Output!$C$5:$C$185,0),25)))*3.4121416)/$AP69</f>
        <v>#N/A</v>
      </c>
      <c r="U69" s="59"/>
      <c r="V69" s="67" t="e">
        <f>(((INDEX(Output!$C$5:$BW$185,MATCH($C69,Output!$C$5:$C$185,0),16))*3.4121416)+((INDEX(Output!$C$5:$BW$185,MATCH($C69,Output!$C$5:$C$185,0),31))*99.976))/$AP69</f>
        <v>#N/A</v>
      </c>
      <c r="W69" s="59"/>
      <c r="X69" s="67" t="e">
        <f>(((INDEX(Output!$C$5:$BW$185,MATCH($C69,Output!$C$5:C$185,0),18))*3.4121416)+((INDEX(Output!$C$5:$BW$185,MATCH($C69,Output!$C$5:C$185,0),33))*99.976))/$AP69</f>
        <v>#N/A</v>
      </c>
      <c r="Y69" s="59"/>
      <c r="Z69" s="67" t="e">
        <f>(((INDEX(Output!$C$5:$BW$185,MATCH($C69,Output!$C$5:C$185,0),17))*3.4121416)+((INDEX(Output!$C$5:$BW$185,MATCH($C69,Output!$C$5:C$185,0),32))*99.976))/$AP69</f>
        <v>#N/A</v>
      </c>
      <c r="AA69" s="59"/>
      <c r="AB69" s="67" t="e">
        <f>(((INDEX(Output!$C$5:$BW$185,MATCH($C69,Output!$C$5:C$185,0),19))*3.4121416)+((INDEX(Output!$C$5:$BW$185,MATCH($C69,Output!$C$5:C$185,0),34))*99.976))/$AP69</f>
        <v>#N/A</v>
      </c>
      <c r="AC69" s="59"/>
      <c r="AD69" s="68" t="e">
        <f>INDEX(Output!$C$5:$CC$185,MATCH($C69,Output!$C$5:$C$185,0),76)+INDEX(Output!$C$5:$CC$185,MATCH($C69,Output!$C$5:$C$185,0),79)</f>
        <v>#N/A</v>
      </c>
      <c r="AE69" s="61">
        <v>0</v>
      </c>
      <c r="AF69" s="68" t="e">
        <f>INDEX(Output!$C$5:$CD$185,MATCH($C69,Output!$C$5:$C$185,0),74)+INDEX(Output!$C$5:$CD$185,MATCH($C69,Output!$C$5:$C$185,0),77)</f>
        <v>#N/A</v>
      </c>
      <c r="AG69" s="61">
        <v>0</v>
      </c>
      <c r="AH69" s="69" t="e">
        <f t="shared" si="59"/>
        <v>#N/A</v>
      </c>
      <c r="AI69" s="70">
        <f t="shared" si="60"/>
        <v>-1</v>
      </c>
      <c r="AJ69" s="69" t="e">
        <f t="shared" si="61"/>
        <v>#N/A</v>
      </c>
      <c r="AK69" s="70">
        <f t="shared" si="62"/>
        <v>-1</v>
      </c>
      <c r="AL69" s="67" t="e">
        <f t="shared" si="5"/>
        <v>#N/A</v>
      </c>
      <c r="AM69" s="67" t="e">
        <f t="shared" si="40"/>
        <v>#N/A</v>
      </c>
      <c r="AN69" s="71" t="e">
        <f t="shared" si="63"/>
        <v>#N/A</v>
      </c>
      <c r="AO69" s="74"/>
      <c r="AP69" s="65" t="b">
        <f>IF(ISNUMBER(SEARCH("RetlMed",C69)),Lookup!D$2,IF(ISNUMBER(SEARCH("OffSml",C69)),Lookup!A$2,IF(ISNUMBER(SEARCH("OffMed",C69)),Lookup!B$2,IF(ISNUMBER(SEARCH("OffLrg",C69)),Lookup!C$2,IF(ISNUMBER(SEARCH("RetlStrp",C69)),Lookup!E$2)))))</f>
        <v>0</v>
      </c>
      <c r="AQ69" s="75"/>
      <c r="AR69" s="24"/>
    </row>
    <row r="70" spans="1:44" s="82" customFormat="1" ht="25.5" hidden="1" customHeight="1" x14ac:dyDescent="0.3">
      <c r="A70" s="22"/>
      <c r="B70" s="57" t="str">
        <f t="shared" ref="B70:B128" si="70">B69</f>
        <v>CBECC 2025.2.0</v>
      </c>
      <c r="C70" s="17"/>
      <c r="D70" s="67" t="e">
        <f>INDEX(Output!$C$5:$BW$185,MATCH($C70,Output!$C$5:$C$185,0),63)</f>
        <v>#N/A</v>
      </c>
      <c r="E70" s="59"/>
      <c r="F70" s="67" t="e">
        <f>(INDEX(Output!$C$5:$BW$185,MATCH($C70,Output!$C$5:$C$185,0),21))/$AP70</f>
        <v>#N/A</v>
      </c>
      <c r="G70" s="59"/>
      <c r="H70" s="67" t="e">
        <f>(INDEX(Output!$C$5:$BW$185,MATCH($C70,Output!$C$5:$C$185,0),36))/$AP70</f>
        <v>#N/A</v>
      </c>
      <c r="I70" s="59"/>
      <c r="J70" s="67" t="e">
        <f t="shared" ref="J70" si="71">SUM(L70,N70,P70,V70,X70,Z70,AB70)</f>
        <v>#N/A</v>
      </c>
      <c r="K70" s="59"/>
      <c r="L70" s="67" t="e">
        <f>(((INDEX(Output!$C$5:$BW$185,MATCH($C70,Output!$C$5:$C$185,0),14))*3.4121416)+((INDEX(Output!$C$5:$BW$185,MATCH($C70,Output!$C$5:$C$185,0),29))*99.976))/$AP70</f>
        <v>#N/A</v>
      </c>
      <c r="M70" s="59"/>
      <c r="N70" s="67" t="e">
        <f>(((INDEX(Output!$C$5:$BW$185,MATCH($C70,Output!$C$5:$C$185,0),15))*3.4121416)+((INDEX(Output!$C$5:$BW$185,MATCH($C70,Output!$C$5:$C$185,0),30))*99.976))/$AP70</f>
        <v>#N/A</v>
      </c>
      <c r="O70" s="59"/>
      <c r="P70" s="67" t="e">
        <f>(((INDEX(Output!$C$5:$BW$185,MATCH($C70,Output!$C$5:$C$185,0),20))*3.4121416)+((INDEX(Output!$C$5:$BW$185,MATCH($C70,Output!$C$5:$C$185,0),35))*99.976))/$AP70</f>
        <v>#N/A</v>
      </c>
      <c r="Q70" s="59"/>
      <c r="R70" s="67" t="e">
        <f>(((INDEX(Output!$C$5:$BW$185,MATCH($C70,Output!$C$5:$C$185,0),37))+(INDEX(Output!$C$5:$BW$185,MATCH($C70,Output!$C$5:$C$185,0),38)))*99.976)/$AP70</f>
        <v>#N/A</v>
      </c>
      <c r="S70" s="59"/>
      <c r="T70" s="67" t="e">
        <f>(((INDEX(Output!$C$5:$BW$185,MATCH($C70,Output!$C$5:$C$185,0),22))+(INDEX(Output!$C$5:$BW$185,MATCH($C70,Output!$C$5:$C$185,0),23))+(INDEX(Output!$C$5:$BW$185,MATCH($C70,Output!$C$5:$C$185,0),24))+(INDEX(Output!$C$5:$BW$185,MATCH($C70,Output!$C$5:$C$185,0),25)))*3.4121416)/$AP70</f>
        <v>#N/A</v>
      </c>
      <c r="U70" s="59"/>
      <c r="V70" s="67" t="e">
        <f>(((INDEX(Output!$C$5:$BW$185,MATCH($C70,Output!$C$5:$C$185,0),16))*3.4121416)+((INDEX(Output!$C$5:$BW$185,MATCH($C70,Output!$C$5:$C$185,0),31))*99.976))/$AP70</f>
        <v>#N/A</v>
      </c>
      <c r="W70" s="59"/>
      <c r="X70" s="67" t="e">
        <f>(((INDEX(Output!$C$5:$BW$185,MATCH($C70,Output!$C$5:C$185,0),18))*3.4121416)+((INDEX(Output!$C$5:$BW$185,MATCH($C70,Output!$C$5:C$185,0),33))*99.976))/$AP70</f>
        <v>#N/A</v>
      </c>
      <c r="Y70" s="59"/>
      <c r="Z70" s="67" t="e">
        <f>(((INDEX(Output!$C$5:$BW$185,MATCH($C70,Output!$C$5:C$185,0),17))*3.4121416)+((INDEX(Output!$C$5:$BW$185,MATCH($C70,Output!$C$5:C$185,0),32))*99.976))/$AP70</f>
        <v>#N/A</v>
      </c>
      <c r="AA70" s="59"/>
      <c r="AB70" s="67" t="e">
        <f>(((INDEX(Output!$C$5:$BW$185,MATCH($C70,Output!$C$5:C$185,0),19))*3.4121416)+((INDEX(Output!$C$5:$BW$185,MATCH($C70,Output!$C$5:C$185,0),34))*99.976))/$AP70</f>
        <v>#N/A</v>
      </c>
      <c r="AC70" s="59"/>
      <c r="AD70" s="68" t="e">
        <f>INDEX(Output!$C$5:$CC$185,MATCH($C70,Output!$C$5:$C$185,0),76)+INDEX(Output!$C$5:$CC$185,MATCH($C70,Output!$C$5:$C$185,0),79)</f>
        <v>#N/A</v>
      </c>
      <c r="AE70" s="61">
        <v>0</v>
      </c>
      <c r="AF70" s="68" t="e">
        <f>INDEX(Output!$C$5:$CD$185,MATCH($C70,Output!$C$5:$C$185,0),74)+INDEX(Output!$C$5:$CD$185,MATCH($C70,Output!$C$5:$C$185,0),77)</f>
        <v>#N/A</v>
      </c>
      <c r="AG70" s="61">
        <v>0</v>
      </c>
      <c r="AH70" s="69" t="e">
        <f t="shared" si="59"/>
        <v>#N/A</v>
      </c>
      <c r="AI70" s="70">
        <f t="shared" si="60"/>
        <v>-1</v>
      </c>
      <c r="AJ70" s="69" t="e">
        <f t="shared" si="61"/>
        <v>#N/A</v>
      </c>
      <c r="AK70" s="70">
        <f t="shared" si="62"/>
        <v>-1</v>
      </c>
      <c r="AL70" s="67" t="e">
        <f t="shared" si="5"/>
        <v>#N/A</v>
      </c>
      <c r="AM70" s="67" t="e">
        <f t="shared" si="40"/>
        <v>#N/A</v>
      </c>
      <c r="AN70" s="71" t="e">
        <f t="shared" si="63"/>
        <v>#N/A</v>
      </c>
      <c r="AO70" s="74"/>
      <c r="AP70" s="65" t="b">
        <f>IF(ISNUMBER(SEARCH("RetlMed",C70)),Lookup!D$2,IF(ISNUMBER(SEARCH("OffSml",C70)),Lookup!A$2,IF(ISNUMBER(SEARCH("OffMed",C70)),Lookup!B$2,IF(ISNUMBER(SEARCH("OffLrg",C70)),Lookup!C$2,IF(ISNUMBER(SEARCH("RetlStrp",C70)),Lookup!E$2)))))</f>
        <v>0</v>
      </c>
      <c r="AQ70" s="75"/>
      <c r="AR70" s="24"/>
    </row>
    <row r="71" spans="1:44" s="82" customFormat="1" ht="25.5" hidden="1" customHeight="1" x14ac:dyDescent="0.3">
      <c r="A71" s="22"/>
      <c r="B71" s="57" t="str">
        <f t="shared" si="70"/>
        <v>CBECC 2025.2.0</v>
      </c>
      <c r="C71" s="17"/>
      <c r="D71" s="67" t="e">
        <f>INDEX(Output!$C$5:$BW$185,MATCH($C71,Output!$C$5:$C$185,0),63)</f>
        <v>#N/A</v>
      </c>
      <c r="E71" s="59"/>
      <c r="F71" s="67" t="e">
        <f>(INDEX(Output!$C$5:$BW$185,MATCH($C71,Output!$C$5:$C$185,0),21))/$AP71</f>
        <v>#N/A</v>
      </c>
      <c r="G71" s="59"/>
      <c r="H71" s="67" t="e">
        <f>(INDEX(Output!$C$5:$BW$185,MATCH($C71,Output!$C$5:$C$185,0),36))/$AP71</f>
        <v>#N/A</v>
      </c>
      <c r="I71" s="59"/>
      <c r="J71" s="67" t="e">
        <f t="shared" ref="J71" si="72">SUM(L71,N71,P71,V71,X71,Z71,AB71)</f>
        <v>#N/A</v>
      </c>
      <c r="K71" s="59"/>
      <c r="L71" s="67" t="e">
        <f>(((INDEX(Output!$C$5:$BW$185,MATCH($C71,Output!$C$5:$C$185,0),14))*3.4121416)+((INDEX(Output!$C$5:$BW$185,MATCH($C71,Output!$C$5:$C$185,0),29))*99.976))/$AP71</f>
        <v>#N/A</v>
      </c>
      <c r="M71" s="59"/>
      <c r="N71" s="67" t="e">
        <f>(((INDEX(Output!$C$5:$BW$185,MATCH($C71,Output!$C$5:$C$185,0),15))*3.4121416)+((INDEX(Output!$C$5:$BW$185,MATCH($C71,Output!$C$5:$C$185,0),30))*99.976))/$AP71</f>
        <v>#N/A</v>
      </c>
      <c r="O71" s="59"/>
      <c r="P71" s="67" t="e">
        <f>(((INDEX(Output!$C$5:$BW$185,MATCH($C71,Output!$C$5:$C$185,0),20))*3.4121416)+((INDEX(Output!$C$5:$BW$185,MATCH($C71,Output!$C$5:$C$185,0),35))*99.976))/$AP71</f>
        <v>#N/A</v>
      </c>
      <c r="Q71" s="59"/>
      <c r="R71" s="67" t="e">
        <f>(((INDEX(Output!$C$5:$BW$185,MATCH($C71,Output!$C$5:$C$185,0),37))+(INDEX(Output!$C$5:$BW$185,MATCH($C71,Output!$C$5:$C$185,0),38)))*99.976)/$AP71</f>
        <v>#N/A</v>
      </c>
      <c r="S71" s="59"/>
      <c r="T71" s="67" t="e">
        <f>(((INDEX(Output!$C$5:$BW$185,MATCH($C71,Output!$C$5:$C$185,0),22))+(INDEX(Output!$C$5:$BW$185,MATCH($C71,Output!$C$5:$C$185,0),23))+(INDEX(Output!$C$5:$BW$185,MATCH($C71,Output!$C$5:$C$185,0),24))+(INDEX(Output!$C$5:$BW$185,MATCH($C71,Output!$C$5:$C$185,0),25)))*3.4121416)/$AP71</f>
        <v>#N/A</v>
      </c>
      <c r="U71" s="59"/>
      <c r="V71" s="67" t="e">
        <f>(((INDEX(Output!$C$5:$BW$185,MATCH($C71,Output!$C$5:$C$185,0),16))*3.4121416)+((INDEX(Output!$C$5:$BW$185,MATCH($C71,Output!$C$5:$C$185,0),31))*99.976))/$AP71</f>
        <v>#N/A</v>
      </c>
      <c r="W71" s="59"/>
      <c r="X71" s="67" t="e">
        <f>(((INDEX(Output!$C$5:$BW$185,MATCH($C71,Output!$C$5:C$185,0),18))*3.4121416)+((INDEX(Output!$C$5:$BW$185,MATCH($C71,Output!$C$5:C$185,0),33))*99.976))/$AP71</f>
        <v>#N/A</v>
      </c>
      <c r="Y71" s="59"/>
      <c r="Z71" s="67" t="e">
        <f>(((INDEX(Output!$C$5:$BW$185,MATCH($C71,Output!$C$5:C$185,0),17))*3.4121416)+((INDEX(Output!$C$5:$BW$185,MATCH($C71,Output!$C$5:C$185,0),32))*99.976))/$AP71</f>
        <v>#N/A</v>
      </c>
      <c r="AA71" s="59"/>
      <c r="AB71" s="67" t="e">
        <f>(((INDEX(Output!$C$5:$BW$185,MATCH($C71,Output!$C$5:C$185,0),19))*3.4121416)+((INDEX(Output!$C$5:$BW$185,MATCH($C71,Output!$C$5:C$185,0),34))*99.976))/$AP71</f>
        <v>#N/A</v>
      </c>
      <c r="AC71" s="59"/>
      <c r="AD71" s="68" t="e">
        <f>INDEX(Output!$C$5:$CC$185,MATCH($C71,Output!$C$5:$C$185,0),76)+INDEX(Output!$C$5:$CC$185,MATCH($C71,Output!$C$5:$C$185,0),79)</f>
        <v>#N/A</v>
      </c>
      <c r="AE71" s="61">
        <v>0</v>
      </c>
      <c r="AF71" s="68" t="e">
        <f>INDEX(Output!$C$5:$CD$185,MATCH($C71,Output!$C$5:$C$185,0),74)+INDEX(Output!$C$5:$CD$185,MATCH($C71,Output!$C$5:$C$185,0),77)</f>
        <v>#N/A</v>
      </c>
      <c r="AG71" s="61">
        <v>0</v>
      </c>
      <c r="AH71" s="69" t="e">
        <f t="shared" si="59"/>
        <v>#N/A</v>
      </c>
      <c r="AI71" s="70">
        <f t="shared" si="60"/>
        <v>-1</v>
      </c>
      <c r="AJ71" s="69" t="e">
        <f t="shared" si="61"/>
        <v>#N/A</v>
      </c>
      <c r="AK71" s="70">
        <f t="shared" si="62"/>
        <v>-1</v>
      </c>
      <c r="AL71" s="67" t="e">
        <f t="shared" ref="AL71:AL120" si="73">IF(AND(AH71&gt;=0,AI71&gt;=0), "Yes", "No")</f>
        <v>#N/A</v>
      </c>
      <c r="AM71" s="67" t="e">
        <f t="shared" si="40"/>
        <v>#N/A</v>
      </c>
      <c r="AN71" s="71" t="e">
        <f t="shared" si="63"/>
        <v>#N/A</v>
      </c>
      <c r="AO71" s="74"/>
      <c r="AP71" s="65" t="b">
        <f>IF(ISNUMBER(SEARCH("RetlMed",C71)),Lookup!D$2,IF(ISNUMBER(SEARCH("OffSml",C71)),Lookup!A$2,IF(ISNUMBER(SEARCH("OffMed",C71)),Lookup!B$2,IF(ISNUMBER(SEARCH("OffLrg",C71)),Lookup!C$2,IF(ISNUMBER(SEARCH("RetlStrp",C71)),Lookup!E$2)))))</f>
        <v>0</v>
      </c>
      <c r="AQ71" s="75"/>
      <c r="AR71" s="24"/>
    </row>
    <row r="72" spans="1:44" s="82" customFormat="1" ht="25.5" hidden="1" customHeight="1" x14ac:dyDescent="0.3">
      <c r="A72" s="22"/>
      <c r="B72" s="57" t="str">
        <f t="shared" si="70"/>
        <v>CBECC 2025.2.0</v>
      </c>
      <c r="C72" s="17"/>
      <c r="D72" s="67" t="e">
        <f>INDEX(Output!$C$5:$BW$185,MATCH($C72,Output!$C$5:$C$185,0),63)</f>
        <v>#N/A</v>
      </c>
      <c r="E72" s="59"/>
      <c r="F72" s="67" t="e">
        <f>(INDEX(Output!$C$5:$BW$185,MATCH($C72,Output!$C$5:$C$185,0),21))/$AP72</f>
        <v>#N/A</v>
      </c>
      <c r="G72" s="59"/>
      <c r="H72" s="67" t="e">
        <f>(INDEX(Output!$C$5:$BW$185,MATCH($C72,Output!$C$5:$C$185,0),36))/$AP72</f>
        <v>#N/A</v>
      </c>
      <c r="I72" s="59"/>
      <c r="J72" s="67" t="e">
        <f t="shared" ref="J72" si="74">SUM(L72,N72,P72,V72,X72,Z72,AB72)</f>
        <v>#N/A</v>
      </c>
      <c r="K72" s="59"/>
      <c r="L72" s="67" t="e">
        <f>(((INDEX(Output!$C$5:$BW$185,MATCH($C72,Output!$C$5:$C$185,0),14))*3.4121416)+((INDEX(Output!$C$5:$BW$185,MATCH($C72,Output!$C$5:$C$185,0),29))*99.976))/$AP72</f>
        <v>#N/A</v>
      </c>
      <c r="M72" s="59"/>
      <c r="N72" s="67" t="e">
        <f>(((INDEX(Output!$C$5:$BW$185,MATCH($C72,Output!$C$5:$C$185,0),15))*3.4121416)+((INDEX(Output!$C$5:$BW$185,MATCH($C72,Output!$C$5:$C$185,0),30))*99.976))/$AP72</f>
        <v>#N/A</v>
      </c>
      <c r="O72" s="59"/>
      <c r="P72" s="67" t="e">
        <f>(((INDEX(Output!$C$5:$BW$185,MATCH($C72,Output!$C$5:$C$185,0),20))*3.4121416)+((INDEX(Output!$C$5:$BW$185,MATCH($C72,Output!$C$5:$C$185,0),35))*99.976))/$AP72</f>
        <v>#N/A</v>
      </c>
      <c r="Q72" s="59"/>
      <c r="R72" s="67" t="e">
        <f>(((INDEX(Output!$C$5:$BW$185,MATCH($C72,Output!$C$5:$C$185,0),37))+(INDEX(Output!$C$5:$BW$185,MATCH($C72,Output!$C$5:$C$185,0),38)))*99.976)/$AP72</f>
        <v>#N/A</v>
      </c>
      <c r="S72" s="59"/>
      <c r="T72" s="67" t="e">
        <f>(((INDEX(Output!$C$5:$BW$185,MATCH($C72,Output!$C$5:$C$185,0),22))+(INDEX(Output!$C$5:$BW$185,MATCH($C72,Output!$C$5:$C$185,0),23))+(INDEX(Output!$C$5:$BW$185,MATCH($C72,Output!$C$5:$C$185,0),24))+(INDEX(Output!$C$5:$BW$185,MATCH($C72,Output!$C$5:$C$185,0),25)))*3.4121416)/$AP72</f>
        <v>#N/A</v>
      </c>
      <c r="U72" s="59"/>
      <c r="V72" s="67" t="e">
        <f>(((INDEX(Output!$C$5:$BW$185,MATCH($C72,Output!$C$5:$C$185,0),16))*3.4121416)+((INDEX(Output!$C$5:$BW$185,MATCH($C72,Output!$C$5:$C$185,0),31))*99.976))/$AP72</f>
        <v>#N/A</v>
      </c>
      <c r="W72" s="59"/>
      <c r="X72" s="67" t="e">
        <f>(((INDEX(Output!$C$5:$BW$185,MATCH($C72,Output!$C$5:C$185,0),18))*3.4121416)+((INDEX(Output!$C$5:$BW$185,MATCH($C72,Output!$C$5:C$185,0),33))*99.976))/$AP72</f>
        <v>#N/A</v>
      </c>
      <c r="Y72" s="59"/>
      <c r="Z72" s="67" t="e">
        <f>(((INDEX(Output!$C$5:$BW$185,MATCH($C72,Output!$C$5:C$185,0),17))*3.4121416)+((INDEX(Output!$C$5:$BW$185,MATCH($C72,Output!$C$5:C$185,0),32))*99.976))/$AP72</f>
        <v>#N/A</v>
      </c>
      <c r="AA72" s="59"/>
      <c r="AB72" s="67" t="e">
        <f>(((INDEX(Output!$C$5:$BW$185,MATCH($C72,Output!$C$5:C$185,0),19))*3.4121416)+((INDEX(Output!$C$5:$BW$185,MATCH($C72,Output!$C$5:C$185,0),34))*99.976))/$AP72</f>
        <v>#N/A</v>
      </c>
      <c r="AC72" s="59"/>
      <c r="AD72" s="68" t="e">
        <f>INDEX(Output!$C$5:$CC$185,MATCH($C72,Output!$C$5:$C$185,0),76)+INDEX(Output!$C$5:$CC$185,MATCH($C72,Output!$C$5:$C$185,0),79)</f>
        <v>#N/A</v>
      </c>
      <c r="AE72" s="61">
        <v>0</v>
      </c>
      <c r="AF72" s="68" t="e">
        <f>INDEX(Output!$C$5:$CD$185,MATCH($C72,Output!$C$5:$C$185,0),74)+INDEX(Output!$C$5:$CD$185,MATCH($C72,Output!$C$5:$C$185,0),77)</f>
        <v>#N/A</v>
      </c>
      <c r="AG72" s="61">
        <v>0</v>
      </c>
      <c r="AH72" s="69" t="e">
        <f t="shared" si="59"/>
        <v>#N/A</v>
      </c>
      <c r="AI72" s="70">
        <f t="shared" si="60"/>
        <v>-1</v>
      </c>
      <c r="AJ72" s="69" t="e">
        <f t="shared" si="61"/>
        <v>#N/A</v>
      </c>
      <c r="AK72" s="70">
        <f t="shared" si="62"/>
        <v>-1</v>
      </c>
      <c r="AL72" s="67" t="e">
        <f t="shared" si="73"/>
        <v>#N/A</v>
      </c>
      <c r="AM72" s="67" t="e">
        <f t="shared" si="40"/>
        <v>#N/A</v>
      </c>
      <c r="AN72" s="71" t="e">
        <f t="shared" si="63"/>
        <v>#N/A</v>
      </c>
      <c r="AO72" s="74"/>
      <c r="AP72" s="65" t="b">
        <f>IF(ISNUMBER(SEARCH("RetlMed",C72)),Lookup!D$2,IF(ISNUMBER(SEARCH("OffSml",C72)),Lookup!A$2,IF(ISNUMBER(SEARCH("OffMed",C72)),Lookup!B$2,IF(ISNUMBER(SEARCH("OffLrg",C72)),Lookup!C$2,IF(ISNUMBER(SEARCH("RetlStrp",C72)),Lookup!E$2)))))</f>
        <v>0</v>
      </c>
      <c r="AQ72" s="75"/>
      <c r="AR72" s="24"/>
    </row>
    <row r="73" spans="1:44" s="43" customFormat="1" ht="26.25" customHeight="1" x14ac:dyDescent="0.3">
      <c r="A73" s="45"/>
      <c r="B73" s="57" t="str">
        <f t="shared" si="70"/>
        <v>CBECC 2025.2.0</v>
      </c>
      <c r="C73" s="16" t="s">
        <v>116</v>
      </c>
      <c r="D73" s="58">
        <f>INDEX(Output!$C$5:$BW$185,MATCH($C73,Output!$C$5:$C$185,0),63)</f>
        <v>51.8645</v>
      </c>
      <c r="E73" s="59">
        <v>51.89</v>
      </c>
      <c r="F73" s="58">
        <f>(INDEX(Output!$C$5:$BW$185,MATCH($C73,Output!$C$5:$C$185,0),21))/$AP73</f>
        <v>10.153645101799041</v>
      </c>
      <c r="G73" s="59">
        <v>10.14</v>
      </c>
      <c r="H73" s="58">
        <f>(INDEX(Output!$C$5:$BW$185,MATCH($C73,Output!$C$5:$C$185,0),36))/$AP73</f>
        <v>5.3009188579617394E-2</v>
      </c>
      <c r="I73" s="59">
        <v>0.05</v>
      </c>
      <c r="J73" s="58">
        <f t="shared" ref="J73:J74" si="75">SUM(L73,N73,P73,V73,X73,Z73,AB73)</f>
        <v>39.945357403923772</v>
      </c>
      <c r="K73" s="59">
        <v>39.9</v>
      </c>
      <c r="L73" s="58">
        <f>(((INDEX(Output!$C$5:$BW$185,MATCH($C73,Output!$C$5:$C$185,0),14))*3.4121416)+((INDEX(Output!$C$5:$BW$185,MATCH($C73,Output!$C$5:$C$185,0),29))*99.976))/$AP73</f>
        <v>0.88193264009835892</v>
      </c>
      <c r="M73" s="59">
        <v>0.77</v>
      </c>
      <c r="N73" s="58">
        <f>(((INDEX(Output!$C$5:$BW$185,MATCH($C73,Output!$C$5:$C$185,0),15))*3.4121416)+((INDEX(Output!$C$5:$BW$185,MATCH($C73,Output!$C$5:$C$185,0),30))*99.976))/$AP73</f>
        <v>14.296958180034279</v>
      </c>
      <c r="O73" s="59">
        <v>14.33</v>
      </c>
      <c r="P73" s="58">
        <f>(((INDEX(Output!$C$5:$BW$185,MATCH($C73,Output!$C$5:$C$185,0),20))*3.4121416)+((INDEX(Output!$C$5:$BW$185,MATCH($C73,Output!$C$5:$C$185,0),35))*99.976))/$AP73</f>
        <v>10.133003838427561</v>
      </c>
      <c r="Q73" s="59">
        <v>10.14</v>
      </c>
      <c r="R73" s="58">
        <f>(((INDEX(Output!$C$5:$BW$185,MATCH($C73,Output!$C$5:$C$185,0),37))+(INDEX(Output!$C$5:$BW$185,MATCH($C73,Output!$C$5:$C$185,0),38)))*99.976)/$AP73</f>
        <v>0</v>
      </c>
      <c r="S73" s="59">
        <v>0</v>
      </c>
      <c r="T73" s="58">
        <f>(((INDEX(Output!$C$5:$BW$185,MATCH($C73,Output!$C$5:$C$185,0),22))+(INDEX(Output!$C$5:$BW$185,MATCH($C73,Output!$C$5:$C$185,0),23))+(INDEX(Output!$C$5:$BW$185,MATCH($C73,Output!$C$5:$C$185,0),24))+(INDEX(Output!$C$5:$BW$185,MATCH($C73,Output!$C$5:$C$185,0),25)))*3.4121416)/$AP73</f>
        <v>10.831375100454032</v>
      </c>
      <c r="U73" s="59">
        <v>10.79</v>
      </c>
      <c r="V73" s="58">
        <f>(((INDEX(Output!$C$5:$BW$185,MATCH($C73,Output!$C$5:$C$185,0),16))*3.4121416)+((INDEX(Output!$C$5:$BW$185,MATCH($C73,Output!$C$5:$C$185,0),31))*99.976))/$AP73</f>
        <v>10.215740607685511</v>
      </c>
      <c r="W73" s="59">
        <v>10.130000000000001</v>
      </c>
      <c r="X73" s="58">
        <f>(((INDEX(Output!$C$5:$BW$185,MATCH($C73,Output!$C$5:C$185,0),18))*3.4121416)+((INDEX(Output!$C$5:$BW$185,MATCH($C73,Output!$C$5:C$185,0),33))*99.976))/$AP73</f>
        <v>0</v>
      </c>
      <c r="Y73" s="59">
        <v>0</v>
      </c>
      <c r="Z73" s="58">
        <f>(((INDEX(Output!$C$5:$BW$185,MATCH($C73,Output!$C$5:C$185,0),17))*3.4121416)+((INDEX(Output!$C$5:$BW$185,MATCH($C73,Output!$C$5:C$185,0),32))*99.976))/$AP73</f>
        <v>0</v>
      </c>
      <c r="AA73" s="59">
        <v>0</v>
      </c>
      <c r="AB73" s="58">
        <f>(((INDEX(Output!$C$5:$BW$185,MATCH($C73,Output!$C$5:C$185,0),19))*3.4121416)+((INDEX(Output!$C$5:$BW$185,MATCH($C73,Output!$C$5:C$185,0),34))*99.976))/$AP73</f>
        <v>4.4177221376780622</v>
      </c>
      <c r="AC73" s="59">
        <v>4.53</v>
      </c>
      <c r="AD73" s="60">
        <f>INDEX(Output!$C$5:$CC$185,MATCH($C73,Output!$C$5:$C$185,0),76)+INDEX(Output!$C$5:$CC$185,MATCH($C73,Output!$C$5:$C$185,0),79)</f>
        <v>0</v>
      </c>
      <c r="AE73" s="61">
        <v>0</v>
      </c>
      <c r="AF73" s="60">
        <f>INDEX(Output!$C$5:$CD$185,MATCH($C73,Output!$C$5:$C$185,0),74)+INDEX(Output!$C$5:$CD$185,MATCH($C73,Output!$C$5:$C$185,0),77)</f>
        <v>0.75</v>
      </c>
      <c r="AG73" s="61">
        <v>0</v>
      </c>
      <c r="AH73" s="62"/>
      <c r="AI73" s="58"/>
      <c r="AJ73" s="62"/>
      <c r="AK73" s="72"/>
      <c r="AL73" s="58"/>
      <c r="AM73" s="58"/>
      <c r="AN73" s="63"/>
      <c r="AO73" s="64"/>
      <c r="AP73" s="65">
        <f>IF(ISNUMBER(SEARCH("RetlMed",C73)),Lookup!D$2,IF(ISNUMBER(SEARCH("OffSml",C73)),Lookup!A$2,IF(ISNUMBER(SEARCH("OffMed",C73)),Lookup!B$2,IF(ISNUMBER(SEARCH("OffLrg",C73)),Lookup!C$2,IF(ISNUMBER(SEARCH("RetlStrp",C73)),Lookup!E$2)))))</f>
        <v>24563.1</v>
      </c>
      <c r="AR73" s="56"/>
    </row>
    <row r="74" spans="1:44" s="82" customFormat="1" ht="25.5" customHeight="1" x14ac:dyDescent="0.3">
      <c r="A74" s="22"/>
      <c r="B74" s="57" t="str">
        <f t="shared" si="70"/>
        <v>CBECC 2025.2.0</v>
      </c>
      <c r="C74" s="17" t="s">
        <v>117</v>
      </c>
      <c r="D74" s="67">
        <f>INDEX(Output!$C$5:$BW$185,MATCH($C74,Output!$C$5:$C$185,0),63)</f>
        <v>41.851700000000001</v>
      </c>
      <c r="E74" s="59">
        <v>43.55</v>
      </c>
      <c r="F74" s="67">
        <f>(INDEX(Output!$C$5:$BW$185,MATCH($C74,Output!$C$5:$C$185,0),21))/$AP74</f>
        <v>8.0834259519360341</v>
      </c>
      <c r="G74" s="59">
        <v>8.36</v>
      </c>
      <c r="H74" s="67">
        <f>(INDEX(Output!$C$5:$BW$185,MATCH($C74,Output!$C$5:$C$185,0),36))/$AP74</f>
        <v>6.1236977417345538E-2</v>
      </c>
      <c r="I74" s="59">
        <v>7.0000000000000007E-2</v>
      </c>
      <c r="J74" s="67">
        <f t="shared" si="75"/>
        <v>33.704102001744083</v>
      </c>
      <c r="K74" s="59">
        <v>35.1</v>
      </c>
      <c r="L74" s="67">
        <f>(((INDEX(Output!$C$5:$BW$185,MATCH($C74,Output!$C$5:$C$185,0),14))*3.4121416)+((INDEX(Output!$C$5:$BW$185,MATCH($C74,Output!$C$5:$C$185,0),29))*99.976))/$AP74</f>
        <v>1.7045303376202516</v>
      </c>
      <c r="M74" s="59">
        <v>2.0299999999999998</v>
      </c>
      <c r="N74" s="67">
        <f>(((INDEX(Output!$C$5:$BW$185,MATCH($C74,Output!$C$5:$C$185,0),15))*3.4121416)+((INDEX(Output!$C$5:$BW$185,MATCH($C74,Output!$C$5:$C$185,0),30))*99.976))/$AP74</f>
        <v>14.794684580724747</v>
      </c>
      <c r="O74" s="59">
        <v>15.38</v>
      </c>
      <c r="P74" s="67">
        <f>(((INDEX(Output!$C$5:$BW$185,MATCH($C74,Output!$C$5:$C$185,0),20))*3.4121416)+((INDEX(Output!$C$5:$BW$185,MATCH($C74,Output!$C$5:$C$185,0),35))*99.976))/$AP74</f>
        <v>10.133003838427561</v>
      </c>
      <c r="Q74" s="59">
        <v>10.14</v>
      </c>
      <c r="R74" s="67">
        <f>(((INDEX(Output!$C$5:$BW$185,MATCH($C74,Output!$C$5:$C$185,0),37))+(INDEX(Output!$C$5:$BW$185,MATCH($C74,Output!$C$5:$C$185,0),38)))*99.976)/$AP74</f>
        <v>0</v>
      </c>
      <c r="S74" s="59">
        <v>0</v>
      </c>
      <c r="T74" s="67">
        <f>(((INDEX(Output!$C$5:$BW$185,MATCH($C74,Output!$C$5:$C$185,0),22))+(INDEX(Output!$C$5:$BW$185,MATCH($C74,Output!$C$5:$C$185,0),23))+(INDEX(Output!$C$5:$BW$185,MATCH($C74,Output!$C$5:$C$185,0),24))+(INDEX(Output!$C$5:$BW$185,MATCH($C74,Output!$C$5:$C$185,0),25)))*3.4121416)/$AP74</f>
        <v>10.831375100454032</v>
      </c>
      <c r="U74" s="59">
        <v>10.79</v>
      </c>
      <c r="V74" s="67">
        <f>(((INDEX(Output!$C$5:$BW$185,MATCH($C74,Output!$C$5:$C$185,0),16))*3.4121416)+((INDEX(Output!$C$5:$BW$185,MATCH($C74,Output!$C$5:$C$185,0),31))*99.976))/$AP74</f>
        <v>2.6541611072934606</v>
      </c>
      <c r="W74" s="59">
        <v>3.03</v>
      </c>
      <c r="X74" s="67">
        <f>(((INDEX(Output!$C$5:$BW$185,MATCH($C74,Output!$C$5:C$185,0),18))*3.4121416)+((INDEX(Output!$C$5:$BW$185,MATCH($C74,Output!$C$5:C$185,0),33))*99.976))/$AP74</f>
        <v>0</v>
      </c>
      <c r="Y74" s="59">
        <v>0</v>
      </c>
      <c r="Z74" s="67">
        <f>(((INDEX(Output!$C$5:$BW$185,MATCH($C74,Output!$C$5:C$185,0),17))*3.4121416)+((INDEX(Output!$C$5:$BW$185,MATCH($C74,Output!$C$5:C$185,0),32))*99.976))/$AP74</f>
        <v>0</v>
      </c>
      <c r="AA74" s="59">
        <v>0</v>
      </c>
      <c r="AB74" s="67">
        <f>(((INDEX(Output!$C$5:$BW$185,MATCH($C74,Output!$C$5:C$185,0),19))*3.4121416)+((INDEX(Output!$C$5:$BW$185,MATCH($C74,Output!$C$5:C$185,0),34))*99.976))/$AP74</f>
        <v>4.4177221376780622</v>
      </c>
      <c r="AC74" s="59">
        <v>4.53</v>
      </c>
      <c r="AD74" s="68">
        <f>INDEX(Output!$C$5:$CC$185,MATCH($C74,Output!$C$5:$C$185,0),76)+INDEX(Output!$C$5:$CC$185,MATCH($C74,Output!$C$5:$C$185,0),79)</f>
        <v>0</v>
      </c>
      <c r="AE74" s="61">
        <v>0</v>
      </c>
      <c r="AF74" s="68">
        <f>INDEX(Output!$C$5:$CD$185,MATCH($C74,Output!$C$5:$C$185,0),74)+INDEX(Output!$C$5:$CD$185,MATCH($C74,Output!$C$5:$C$185,0),77)</f>
        <v>0.75</v>
      </c>
      <c r="AG74" s="61">
        <v>0</v>
      </c>
      <c r="AH74" s="69">
        <f>IF($D73=0,"",(D74-$D73)/$D73)</f>
        <v>-0.19305690790425048</v>
      </c>
      <c r="AI74" s="70">
        <f>IF($E73=0,"",(E74-$E73)/$E73)</f>
        <v>-0.16072460975139724</v>
      </c>
      <c r="AJ74" s="69">
        <f>IF($J73=0,"",(J74-J73)/J73)</f>
        <v>-0.15624482562688549</v>
      </c>
      <c r="AK74" s="70">
        <f>IF($K73=0,"",(K74-K73)/K73)</f>
        <v>-0.12030075187969919</v>
      </c>
      <c r="AL74" s="67" t="str">
        <f t="shared" si="73"/>
        <v>No</v>
      </c>
      <c r="AM74" s="67" t="str">
        <f t="shared" si="40"/>
        <v>No</v>
      </c>
      <c r="AN74" s="71" t="str">
        <f>IF((AL74=AM74),(IF(AND(AI74&gt;(-0.5%*D$73),AI74&lt;(0.5%*D$73),AE74&lt;=AD74,AG74&lt;=AF74,(COUNTBLANK(D74:AK74)=0)),"Pass","Fail")),IF(COUNTA(D74:AK74)=0,"","Fail"))</f>
        <v>Pass</v>
      </c>
      <c r="AO74" s="74"/>
      <c r="AP74" s="65">
        <f>IF(ISNUMBER(SEARCH("RetlMed",C74)),Lookup!D$2,IF(ISNUMBER(SEARCH("OffSml",C74)),Lookup!A$2,IF(ISNUMBER(SEARCH("OffMed",C74)),Lookup!B$2,IF(ISNUMBER(SEARCH("OffLrg",C74)),Lookup!C$2,IF(ISNUMBER(SEARCH("RetlStrp",C74)),Lookup!E$2)))))</f>
        <v>24563.1</v>
      </c>
      <c r="AQ74" s="75"/>
      <c r="AR74" s="24"/>
    </row>
    <row r="75" spans="1:44" s="43" customFormat="1" ht="26.25" customHeight="1" x14ac:dyDescent="0.3">
      <c r="A75" s="45"/>
      <c r="B75" s="57" t="str">
        <f t="shared" si="70"/>
        <v>CBECC 2025.2.0</v>
      </c>
      <c r="C75" s="16" t="s">
        <v>118</v>
      </c>
      <c r="D75" s="58">
        <f>INDEX(Output!$C$5:$BW$185,MATCH($C75,Output!$C$5:$C$185,0),63)</f>
        <v>38.891100000000002</v>
      </c>
      <c r="E75" s="59">
        <v>39.049999999999997</v>
      </c>
      <c r="F75" s="58">
        <f>(INDEX(Output!$C$5:$BW$185,MATCH($C75,Output!$C$5:$C$185,0),21))/$AP75</f>
        <v>7.3229763344203302</v>
      </c>
      <c r="G75" s="59">
        <v>7.36</v>
      </c>
      <c r="H75" s="58">
        <f>(INDEX(Output!$C$5:$BW$185,MATCH($C75,Output!$C$5:$C$185,0),36))/$AP75</f>
        <v>6.6164287081028048E-2</v>
      </c>
      <c r="I75" s="59">
        <v>7.0000000000000007E-2</v>
      </c>
      <c r="J75" s="58">
        <f t="shared" ref="J75:J76" si="76">SUM(L75,N75,P75,V75,X75,Z75,AB75)</f>
        <v>31.601934268019917</v>
      </c>
      <c r="K75" s="59">
        <v>31.73</v>
      </c>
      <c r="L75" s="58">
        <f>(((INDEX(Output!$C$5:$BW$185,MATCH($C75,Output!$C$5:$C$185,0),14))*3.4121416)+((INDEX(Output!$C$5:$BW$185,MATCH($C75,Output!$C$5:$C$185,0),29))*99.976))/$AP75</f>
        <v>1.5779561817523033</v>
      </c>
      <c r="M75" s="59">
        <v>1.43</v>
      </c>
      <c r="N75" s="58">
        <f>(((INDEX(Output!$C$5:$BW$185,MATCH($C75,Output!$C$5:$C$185,0),15))*3.4121416)+((INDEX(Output!$C$5:$BW$185,MATCH($C75,Output!$C$5:$C$185,0),30))*99.976))/$AP75</f>
        <v>5.050457431555464</v>
      </c>
      <c r="O75" s="59">
        <v>5.29</v>
      </c>
      <c r="P75" s="58">
        <f>(((INDEX(Output!$C$5:$BW$185,MATCH($C75,Output!$C$5:$C$185,0),20))*3.4121416)+((INDEX(Output!$C$5:$BW$185,MATCH($C75,Output!$C$5:$C$185,0),35))*99.976))/$AP75</f>
        <v>10.133003838427561</v>
      </c>
      <c r="Q75" s="59">
        <v>10.14</v>
      </c>
      <c r="R75" s="58">
        <f>(((INDEX(Output!$C$5:$BW$185,MATCH($C75,Output!$C$5:$C$185,0),37))+(INDEX(Output!$C$5:$BW$185,MATCH($C75,Output!$C$5:$C$185,0),38)))*99.976)/$AP75</f>
        <v>0</v>
      </c>
      <c r="S75" s="59">
        <v>0</v>
      </c>
      <c r="T75" s="58">
        <f>(((INDEX(Output!$C$5:$BW$185,MATCH($C75,Output!$C$5:$C$185,0),22))+(INDEX(Output!$C$5:$BW$185,MATCH($C75,Output!$C$5:$C$185,0),23))+(INDEX(Output!$C$5:$BW$185,MATCH($C75,Output!$C$5:$C$185,0),24))+(INDEX(Output!$C$5:$BW$185,MATCH($C75,Output!$C$5:$C$185,0),25)))*3.4121416)/$AP75</f>
        <v>10.831375100454032</v>
      </c>
      <c r="U75" s="59">
        <v>10.79</v>
      </c>
      <c r="V75" s="58">
        <f>(((INDEX(Output!$C$5:$BW$185,MATCH($C75,Output!$C$5:$C$185,0),16))*3.4121416)+((INDEX(Output!$C$5:$BW$185,MATCH($C75,Output!$C$5:$C$185,0),31))*99.976))/$AP75</f>
        <v>9.803640373164626</v>
      </c>
      <c r="W75" s="59">
        <v>9.69</v>
      </c>
      <c r="X75" s="58">
        <f>(((INDEX(Output!$C$5:$BW$185,MATCH($C75,Output!$C$5:C$185,0),18))*3.4121416)+((INDEX(Output!$C$5:$BW$185,MATCH($C75,Output!$C$5:C$185,0),33))*99.976))/$AP75</f>
        <v>0</v>
      </c>
      <c r="Y75" s="59">
        <v>0</v>
      </c>
      <c r="Z75" s="58">
        <f>(((INDEX(Output!$C$5:$BW$185,MATCH($C75,Output!$C$5:C$185,0),17))*3.4121416)+((INDEX(Output!$C$5:$BW$185,MATCH($C75,Output!$C$5:C$185,0),32))*99.976))/$AP75</f>
        <v>0</v>
      </c>
      <c r="AA75" s="59">
        <v>0</v>
      </c>
      <c r="AB75" s="58">
        <f>(((INDEX(Output!$C$5:$BW$185,MATCH($C75,Output!$C$5:C$185,0),19))*3.4121416)+((INDEX(Output!$C$5:$BW$185,MATCH($C75,Output!$C$5:C$185,0),34))*99.976))/$AP75</f>
        <v>5.0368764431199642</v>
      </c>
      <c r="AC75" s="59">
        <v>5.19</v>
      </c>
      <c r="AD75" s="60">
        <f>INDEX(Output!$C$5:$CC$185,MATCH($C75,Output!$C$5:$C$185,0),76)+INDEX(Output!$C$5:$CC$185,MATCH($C75,Output!$C$5:$C$185,0),79)</f>
        <v>0</v>
      </c>
      <c r="AE75" s="61">
        <v>0</v>
      </c>
      <c r="AF75" s="60">
        <f>INDEX(Output!$C$5:$CD$185,MATCH($C75,Output!$C$5:$C$185,0),74)+INDEX(Output!$C$5:$CD$185,MATCH($C75,Output!$C$5:$C$185,0),77)</f>
        <v>3.5</v>
      </c>
      <c r="AG75" s="61">
        <v>0</v>
      </c>
      <c r="AH75" s="62"/>
      <c r="AI75" s="58"/>
      <c r="AJ75" s="62"/>
      <c r="AK75" s="72"/>
      <c r="AL75" s="58"/>
      <c r="AM75" s="58"/>
      <c r="AN75" s="63"/>
      <c r="AO75" s="64"/>
      <c r="AP75" s="65">
        <f>IF(ISNUMBER(SEARCH("RetlMed",C75)),Lookup!D$2,IF(ISNUMBER(SEARCH("OffSml",C75)),Lookup!A$2,IF(ISNUMBER(SEARCH("OffMed",C75)),Lookup!B$2,IF(ISNUMBER(SEARCH("OffLrg",C75)),Lookup!C$2,IF(ISNUMBER(SEARCH("RetlStrp",C75)),Lookup!E$2)))))</f>
        <v>24563.1</v>
      </c>
      <c r="AR75" s="56"/>
    </row>
    <row r="76" spans="1:44" s="82" customFormat="1" ht="25.5" customHeight="1" x14ac:dyDescent="0.3">
      <c r="A76" s="22"/>
      <c r="B76" s="57" t="str">
        <f t="shared" si="70"/>
        <v>CBECC 2025.2.0</v>
      </c>
      <c r="C76" s="17" t="s">
        <v>119</v>
      </c>
      <c r="D76" s="67">
        <f>INDEX(Output!$C$5:$BW$185,MATCH($C76,Output!$C$5:$C$185,0),63)</f>
        <v>29.467199999999998</v>
      </c>
      <c r="E76" s="59">
        <v>32.32</v>
      </c>
      <c r="F76" s="67">
        <f>(INDEX(Output!$C$5:$BW$185,MATCH($C76,Output!$C$5:$C$185,0),21))/$AP76</f>
        <v>5.3231473226099313</v>
      </c>
      <c r="G76" s="59">
        <v>5.48</v>
      </c>
      <c r="H76" s="67">
        <f>(INDEX(Output!$C$5:$BW$185,MATCH($C76,Output!$C$5:$C$185,0),36))/$AP76</f>
        <v>7.9130484344402785E-2</v>
      </c>
      <c r="I76" s="59">
        <v>0.08</v>
      </c>
      <c r="J76" s="67">
        <f t="shared" si="76"/>
        <v>26.074453942559369</v>
      </c>
      <c r="K76" s="59">
        <v>26.74</v>
      </c>
      <c r="L76" s="67">
        <f>(((INDEX(Output!$C$5:$BW$185,MATCH($C76,Output!$C$5:$C$185,0),14))*3.4121416)+((INDEX(Output!$C$5:$BW$185,MATCH($C76,Output!$C$5:$C$185,0),29))*99.976))/$AP76</f>
        <v>2.8742321579930872</v>
      </c>
      <c r="M76" s="59">
        <v>2.86</v>
      </c>
      <c r="N76" s="67">
        <f>(((INDEX(Output!$C$5:$BW$185,MATCH($C76,Output!$C$5:$C$185,0),15))*3.4121416)+((INDEX(Output!$C$5:$BW$185,MATCH($C76,Output!$C$5:$C$185,0),30))*99.976))/$AP76</f>
        <v>6.1769054871510525</v>
      </c>
      <c r="O76" s="59">
        <v>6.48</v>
      </c>
      <c r="P76" s="67">
        <f>(((INDEX(Output!$C$5:$BW$185,MATCH($C76,Output!$C$5:$C$185,0),20))*3.4121416)+((INDEX(Output!$C$5:$BW$185,MATCH($C76,Output!$C$5:$C$185,0),35))*99.976))/$AP76</f>
        <v>10.133003838427561</v>
      </c>
      <c r="Q76" s="59">
        <v>10.14</v>
      </c>
      <c r="R76" s="67">
        <f>(((INDEX(Output!$C$5:$BW$185,MATCH($C76,Output!$C$5:$C$185,0),37))+(INDEX(Output!$C$5:$BW$185,MATCH($C76,Output!$C$5:$C$185,0),38)))*99.976)/$AP76</f>
        <v>0</v>
      </c>
      <c r="S76" s="59">
        <v>0</v>
      </c>
      <c r="T76" s="67">
        <f>(((INDEX(Output!$C$5:$BW$185,MATCH($C76,Output!$C$5:$C$185,0),22))+(INDEX(Output!$C$5:$BW$185,MATCH($C76,Output!$C$5:$C$185,0),23))+(INDEX(Output!$C$5:$BW$185,MATCH($C76,Output!$C$5:$C$185,0),24))+(INDEX(Output!$C$5:$BW$185,MATCH($C76,Output!$C$5:$C$185,0),25)))*3.4121416)/$AP76</f>
        <v>10.831375100454032</v>
      </c>
      <c r="U76" s="59">
        <v>10.79</v>
      </c>
      <c r="V76" s="67">
        <f>(((INDEX(Output!$C$5:$BW$185,MATCH($C76,Output!$C$5:$C$185,0),16))*3.4121416)+((INDEX(Output!$C$5:$BW$185,MATCH($C76,Output!$C$5:$C$185,0),31))*99.976))/$AP76</f>
        <v>1.8533953141647432</v>
      </c>
      <c r="W76" s="59">
        <v>2.09</v>
      </c>
      <c r="X76" s="67">
        <f>(((INDEX(Output!$C$5:$BW$185,MATCH($C76,Output!$C$5:C$185,0),18))*3.4121416)+((INDEX(Output!$C$5:$BW$185,MATCH($C76,Output!$C$5:C$185,0),33))*99.976))/$AP76</f>
        <v>0</v>
      </c>
      <c r="Y76" s="59">
        <v>0</v>
      </c>
      <c r="Z76" s="67">
        <f>(((INDEX(Output!$C$5:$BW$185,MATCH($C76,Output!$C$5:C$185,0),17))*3.4121416)+((INDEX(Output!$C$5:$BW$185,MATCH($C76,Output!$C$5:C$185,0),32))*99.976))/$AP76</f>
        <v>0</v>
      </c>
      <c r="AA76" s="59">
        <v>0</v>
      </c>
      <c r="AB76" s="67">
        <f>(((INDEX(Output!$C$5:$BW$185,MATCH($C76,Output!$C$5:C$185,0),19))*3.4121416)+((INDEX(Output!$C$5:$BW$185,MATCH($C76,Output!$C$5:C$185,0),34))*99.976))/$AP76</f>
        <v>5.036917144822926</v>
      </c>
      <c r="AC76" s="59">
        <v>5.19</v>
      </c>
      <c r="AD76" s="68">
        <f>INDEX(Output!$C$5:$CC$185,MATCH($C76,Output!$C$5:$C$185,0),76)+INDEX(Output!$C$5:$CC$185,MATCH($C76,Output!$C$5:$C$185,0),79)</f>
        <v>0</v>
      </c>
      <c r="AE76" s="61">
        <v>0</v>
      </c>
      <c r="AF76" s="68">
        <f>INDEX(Output!$C$5:$CD$185,MATCH($C76,Output!$C$5:$C$185,0),74)+INDEX(Output!$C$5:$CD$185,MATCH($C76,Output!$C$5:$C$185,0),77)</f>
        <v>3.75</v>
      </c>
      <c r="AG76" s="61">
        <v>0</v>
      </c>
      <c r="AH76" s="69">
        <f>IF($D75=0,"",(D76-$D75)/$D75)</f>
        <v>-0.24231507979974859</v>
      </c>
      <c r="AI76" s="70">
        <f>IF($E75=0,"",(E76-$E75)/$E75)</f>
        <v>-0.17234314980793847</v>
      </c>
      <c r="AJ76" s="69">
        <f>IF($J75=0,"",(J76-J75)/J75)</f>
        <v>-0.17490955707271913</v>
      </c>
      <c r="AK76" s="70">
        <f>IF($K75=0,"",(K76-K75)/K75)</f>
        <v>-0.15726441853135839</v>
      </c>
      <c r="AL76" s="67" t="str">
        <f t="shared" si="73"/>
        <v>No</v>
      </c>
      <c r="AM76" s="67" t="str">
        <f t="shared" si="40"/>
        <v>No</v>
      </c>
      <c r="AN76" s="71" t="str">
        <f>IF((AL76=AM76),(IF(AND(AI76&gt;(-0.5%*D$75),AI76&lt;(0.5%*D$75),AE76&lt;=AD76,AG76&lt;=AF76,(COUNTBLANK(D76:AK76)=0)),"Pass","Fail")),IF(COUNTA(D76:AK76)=0,"","Fail"))</f>
        <v>Pass</v>
      </c>
      <c r="AO76" s="74"/>
      <c r="AP76" s="65">
        <f>IF(ISNUMBER(SEARCH("RetlMed",C76)),Lookup!D$2,IF(ISNUMBER(SEARCH("OffSml",C76)),Lookup!A$2,IF(ISNUMBER(SEARCH("OffMed",C76)),Lookup!B$2,IF(ISNUMBER(SEARCH("OffLrg",C76)),Lookup!C$2,IF(ISNUMBER(SEARCH("RetlStrp",C76)),Lookup!E$2)))))</f>
        <v>24563.1</v>
      </c>
      <c r="AQ76" s="75"/>
      <c r="AR76" s="24"/>
    </row>
    <row r="77" spans="1:44" s="43" customFormat="1" ht="26.25" customHeight="1" x14ac:dyDescent="0.3">
      <c r="A77" s="45"/>
      <c r="B77" s="57" t="str">
        <f t="shared" si="70"/>
        <v>CBECC 2025.2.0</v>
      </c>
      <c r="C77" s="16" t="s">
        <v>140</v>
      </c>
      <c r="D77" s="58">
        <f>INDEX(Output!$C$5:$BW$185,MATCH($C77,Output!$C$5:$C$185,0),63)</f>
        <v>18.5579</v>
      </c>
      <c r="E77" s="59">
        <v>24.46</v>
      </c>
      <c r="F77" s="58">
        <f>(INDEX(Output!$C$5:$BW$185,MATCH($C77,Output!$C$5:$C$185,0),21))/$AP77</f>
        <v>2.5674854439227501</v>
      </c>
      <c r="G77" s="59">
        <v>3.29</v>
      </c>
      <c r="H77" s="58">
        <f>(INDEX(Output!$C$5:$BW$185,MATCH($C77,Output!$C$5:$C$185,0),36))/$AP77</f>
        <v>0.1058410835377435</v>
      </c>
      <c r="I77" s="59">
        <v>0.14000000000000001</v>
      </c>
      <c r="J77" s="58">
        <f t="shared" ref="J77:J79" si="77">SUM(L77,N77,P77,V77,X77,Z77,AB77)</f>
        <v>19.342177994813522</v>
      </c>
      <c r="K77" s="59">
        <v>25.02</v>
      </c>
      <c r="L77" s="58">
        <f>(((INDEX(Output!$C$5:$BW$185,MATCH($C77,Output!$C$5:$C$185,0),14))*3.4121416)+((INDEX(Output!$C$5:$BW$185,MATCH($C77,Output!$C$5:$C$185,0),29))*99.976))/$AP77</f>
        <v>9.3461353726973666</v>
      </c>
      <c r="M77" s="59">
        <v>12.48</v>
      </c>
      <c r="N77" s="58">
        <f>(((INDEX(Output!$C$5:$BW$185,MATCH($C77,Output!$C$5:$C$185,0),15))*3.4121416)+((INDEX(Output!$C$5:$BW$185,MATCH($C77,Output!$C$5:$C$185,0),30))*99.976))/$AP77</f>
        <v>1.1483690670335687</v>
      </c>
      <c r="O77" s="59">
        <v>1.65</v>
      </c>
      <c r="P77" s="58">
        <f>(((INDEX(Output!$C$5:$BW$185,MATCH($C77,Output!$C$5:$C$185,0),20))*3.4121416)+((INDEX(Output!$C$5:$BW$185,MATCH($C77,Output!$C$5:$C$185,0),35))*99.976))/$AP77</f>
        <v>4.6127341467926488</v>
      </c>
      <c r="Q77" s="59">
        <v>4.6100000000000003</v>
      </c>
      <c r="R77" s="58">
        <f>(((INDEX(Output!$C$5:$BW$185,MATCH($C77,Output!$C$5:$C$185,0),37))+(INDEX(Output!$C$5:$BW$185,MATCH($C77,Output!$C$5:$C$185,0),38)))*99.976)/$AP77</f>
        <v>0</v>
      </c>
      <c r="S77" s="59">
        <v>0</v>
      </c>
      <c r="T77" s="58">
        <f>(((INDEX(Output!$C$5:$BW$185,MATCH($C77,Output!$C$5:$C$185,0),22))+(INDEX(Output!$C$5:$BW$185,MATCH($C77,Output!$C$5:$C$185,0),23))+(INDEX(Output!$C$5:$BW$185,MATCH($C77,Output!$C$5:$C$185,0),24))+(INDEX(Output!$C$5:$BW$185,MATCH($C77,Output!$C$5:$C$185,0),25)))*3.4121416)/$AP77</f>
        <v>14.615046377132268</v>
      </c>
      <c r="U77" s="59">
        <v>14.62</v>
      </c>
      <c r="V77" s="58">
        <f>(((INDEX(Output!$C$5:$BW$185,MATCH($C77,Output!$C$5:$C$185,0),16))*3.4121416)+((INDEX(Output!$C$5:$BW$185,MATCH($C77,Output!$C$5:$C$185,0),31))*99.976))/$AP77</f>
        <v>1.7911127435494967</v>
      </c>
      <c r="W77" s="59">
        <v>3.5</v>
      </c>
      <c r="X77" s="58">
        <f>(((INDEX(Output!$C$5:$BW$185,MATCH($C77,Output!$C$5:C$185,0),18))*3.4121416)+((INDEX(Output!$C$5:$BW$185,MATCH($C77,Output!$C$5:C$185,0),33))*99.976))/$AP77</f>
        <v>1.1875897147205414</v>
      </c>
      <c r="Y77" s="59">
        <v>1.44</v>
      </c>
      <c r="Z77" s="58">
        <f>(((INDEX(Output!$C$5:$BW$185,MATCH($C77,Output!$C$5:C$185,0),17))*3.4121416)+((INDEX(Output!$C$5:$BW$185,MATCH($C77,Output!$C$5:C$185,0),32))*99.976))/$AP77</f>
        <v>1.8668781929549186E-2</v>
      </c>
      <c r="AA77" s="59">
        <v>0</v>
      </c>
      <c r="AB77" s="58">
        <f>(((INDEX(Output!$C$5:$BW$185,MATCH($C77,Output!$C$5:C$185,0),19))*3.4121416)+((INDEX(Output!$C$5:$BW$185,MATCH($C77,Output!$C$5:C$185,0),34))*99.976))/$AP77</f>
        <v>1.237568168090351</v>
      </c>
      <c r="AC77" s="59">
        <v>1.33</v>
      </c>
      <c r="AD77" s="60">
        <f>INDEX(Output!$C$5:$CC$185,MATCH($C77,Output!$C$5:$C$185,0),76)+INDEX(Output!$C$5:$CC$185,MATCH($C77,Output!$C$5:$C$185,0),79)</f>
        <v>0</v>
      </c>
      <c r="AE77" s="61">
        <v>0</v>
      </c>
      <c r="AF77" s="60">
        <f>INDEX(Output!$C$5:$CD$185,MATCH($C77,Output!$C$5:$C$185,0),74)+INDEX(Output!$C$5:$CD$185,MATCH($C77,Output!$C$5:$C$185,0),77)</f>
        <v>35.25</v>
      </c>
      <c r="AG77" s="61">
        <v>0</v>
      </c>
      <c r="AH77" s="62"/>
      <c r="AI77" s="58"/>
      <c r="AJ77" s="62"/>
      <c r="AK77" s="72"/>
      <c r="AL77" s="58"/>
      <c r="AM77" s="58"/>
      <c r="AN77" s="63"/>
      <c r="AO77" s="64"/>
      <c r="AP77" s="65">
        <f>IF(ISNUMBER(SEARCH("RetlMed",C77)),Lookup!D$2,IF(ISNUMBER(SEARCH("OffSml",C77)),Lookup!A$2,IF(ISNUMBER(SEARCH("OffMed",C77)),Lookup!B$2,IF(ISNUMBER(SEARCH("OffLrg",C77)),Lookup!C$2,IF(ISNUMBER(SEARCH("RetlStrp",C77)),Lookup!E$2)))))</f>
        <v>498589</v>
      </c>
      <c r="AR77" s="56"/>
    </row>
    <row r="78" spans="1:44" s="82" customFormat="1" ht="25.5" customHeight="1" x14ac:dyDescent="0.3">
      <c r="A78" s="22"/>
      <c r="B78" s="57" t="str">
        <f t="shared" si="70"/>
        <v>CBECC 2025.2.0</v>
      </c>
      <c r="C78" s="17" t="s">
        <v>141</v>
      </c>
      <c r="D78" s="67">
        <f>INDEX(Output!$C$5:$BW$185,MATCH($C78,Output!$C$5:$C$185,0),63)</f>
        <v>18.2212</v>
      </c>
      <c r="E78" s="59">
        <v>23.69</v>
      </c>
      <c r="F78" s="67">
        <f>(INDEX(Output!$C$5:$BW$185,MATCH($C78,Output!$C$5:$C$185,0),21))/$AP78</f>
        <v>2.490307648183173</v>
      </c>
      <c r="G78" s="59">
        <v>3.2</v>
      </c>
      <c r="H78" s="67">
        <f>(INDEX(Output!$C$5:$BW$185,MATCH($C78,Output!$C$5:$C$185,0),36))/$AP78</f>
        <v>0.10584048183975178</v>
      </c>
      <c r="I78" s="59">
        <v>0.13</v>
      </c>
      <c r="J78" s="67">
        <f t="shared" si="77"/>
        <v>19.078817538898626</v>
      </c>
      <c r="K78" s="59">
        <v>24.07</v>
      </c>
      <c r="L78" s="67">
        <f>(((INDEX(Output!$C$5:$BW$185,MATCH($C78,Output!$C$5:$C$185,0),14))*3.4121416)+((INDEX(Output!$C$5:$BW$185,MATCH($C78,Output!$C$5:$C$185,0),29))*99.976))/$AP78</f>
        <v>9.3460752173389441</v>
      </c>
      <c r="M78" s="59">
        <v>11.84</v>
      </c>
      <c r="N78" s="67">
        <f>(((INDEX(Output!$C$5:$BW$185,MATCH($C78,Output!$C$5:$C$185,0),15))*3.4121416)+((INDEX(Output!$C$5:$BW$185,MATCH($C78,Output!$C$5:$C$185,0),30))*99.976))/$AP78</f>
        <v>0.91084838665112944</v>
      </c>
      <c r="O78" s="59">
        <v>1.5</v>
      </c>
      <c r="P78" s="67">
        <f>(((INDEX(Output!$C$5:$BW$185,MATCH($C78,Output!$C$5:$C$185,0),20))*3.4121416)+((INDEX(Output!$C$5:$BW$185,MATCH($C78,Output!$C$5:$C$185,0),35))*99.976))/$AP78</f>
        <v>4.6127341467926488</v>
      </c>
      <c r="Q78" s="59">
        <v>4.6100000000000003</v>
      </c>
      <c r="R78" s="67">
        <f>(((INDEX(Output!$C$5:$BW$185,MATCH($C78,Output!$C$5:$C$185,0),37))+(INDEX(Output!$C$5:$BW$185,MATCH($C78,Output!$C$5:$C$185,0),38)))*99.976)/$AP78</f>
        <v>0</v>
      </c>
      <c r="S78" s="59">
        <v>0</v>
      </c>
      <c r="T78" s="67">
        <f>(((INDEX(Output!$C$5:$BW$185,MATCH($C78,Output!$C$5:$C$185,0),22))+(INDEX(Output!$C$5:$BW$185,MATCH($C78,Output!$C$5:$C$185,0),23))+(INDEX(Output!$C$5:$BW$185,MATCH($C78,Output!$C$5:$C$185,0),24))+(INDEX(Output!$C$5:$BW$185,MATCH($C78,Output!$C$5:$C$185,0),25)))*3.4121416)/$AP78</f>
        <v>14.615046377132268</v>
      </c>
      <c r="U78" s="59">
        <v>14.62</v>
      </c>
      <c r="V78" s="67">
        <f>(((INDEX(Output!$C$5:$BW$185,MATCH($C78,Output!$C$5:$C$185,0),16))*3.4121416)+((INDEX(Output!$C$5:$BW$185,MATCH($C78,Output!$C$5:$C$185,0),31))*99.976))/$AP78</f>
        <v>1.7911058999536693</v>
      </c>
      <c r="W78" s="59">
        <v>3.54</v>
      </c>
      <c r="X78" s="67">
        <f>(((INDEX(Output!$C$5:$BW$185,MATCH($C78,Output!$C$5:C$185,0),18))*3.4121416)+((INDEX(Output!$C$5:$BW$185,MATCH($C78,Output!$C$5:C$185,0),33))*99.976))/$AP78</f>
        <v>1.1621110074550383</v>
      </c>
      <c r="Y78" s="59">
        <v>1.27</v>
      </c>
      <c r="Z78" s="67">
        <f>(((INDEX(Output!$C$5:$BW$185,MATCH($C78,Output!$C$5:C$185,0),17))*3.4121416)+((INDEX(Output!$C$5:$BW$185,MATCH($C78,Output!$C$5:C$185,0),32))*99.976))/$AP78</f>
        <v>1.8374712616844736E-2</v>
      </c>
      <c r="AA78" s="59">
        <v>0</v>
      </c>
      <c r="AB78" s="67">
        <f>(((INDEX(Output!$C$5:$BW$185,MATCH($C78,Output!$C$5:C$185,0),19))*3.4121416)+((INDEX(Output!$C$5:$BW$185,MATCH($C78,Output!$C$5:C$185,0),34))*99.976))/$AP78</f>
        <v>1.237568168090351</v>
      </c>
      <c r="AC78" s="59">
        <v>1.31</v>
      </c>
      <c r="AD78" s="68">
        <f>INDEX(Output!$C$5:$CC$185,MATCH($C78,Output!$C$5:$C$185,0),76)+INDEX(Output!$C$5:$CC$185,MATCH($C78,Output!$C$5:$C$185,0),79)</f>
        <v>0</v>
      </c>
      <c r="AE78" s="61">
        <v>0</v>
      </c>
      <c r="AF78" s="68">
        <f>INDEX(Output!$C$5:$CD$185,MATCH($C78,Output!$C$5:$C$185,0),74)+INDEX(Output!$C$5:$CD$185,MATCH($C78,Output!$C$5:$C$185,0),77)</f>
        <v>35.25</v>
      </c>
      <c r="AG78" s="61">
        <v>0</v>
      </c>
      <c r="AH78" s="69">
        <f>IF($D$77=0,"",(D78-$D$77)/$D$77)</f>
        <v>-1.8143216635502963E-2</v>
      </c>
      <c r="AI78" s="70">
        <f>IF($E$77=0,"",(E78-$E$77)/$E$77)</f>
        <v>-3.1479967293540453E-2</v>
      </c>
      <c r="AJ78" s="69">
        <f>IF($J$77=0,"",(J78-$J$77)/$J$77)</f>
        <v>-1.3615863528166995E-2</v>
      </c>
      <c r="AK78" s="70">
        <f>IF($K$77=0,"",(K78-$K$77)/$K$77)</f>
        <v>-3.7969624300559522E-2</v>
      </c>
      <c r="AL78" s="67" t="str">
        <f t="shared" si="73"/>
        <v>No</v>
      </c>
      <c r="AM78" s="67" t="str">
        <f t="shared" si="40"/>
        <v>No</v>
      </c>
      <c r="AN78" s="71" t="str">
        <f>IF((AL78=AM78),(IF(AND(AI78&gt;(-0.5%*D$77),AI78&lt;(0.5%*D$77),AE78&lt;=AD78,AG78&lt;=AF78,(COUNTBLANK(D78:AK78)=0)),"Pass","Fail")),IF(COUNTA(D78:AK78)=0,"","Fail"))</f>
        <v>Pass</v>
      </c>
      <c r="AO78" s="74"/>
      <c r="AP78" s="65">
        <f>IF(ISNUMBER(SEARCH("RetlMed",C78)),Lookup!D$2,IF(ISNUMBER(SEARCH("OffSml",C78)),Lookup!A$2,IF(ISNUMBER(SEARCH("OffMed",C78)),Lookup!B$2,IF(ISNUMBER(SEARCH("OffLrg",C78)),Lookup!C$2,IF(ISNUMBER(SEARCH("RetlStrp",C78)),Lookup!E$2)))))</f>
        <v>498589</v>
      </c>
      <c r="AQ78" s="75"/>
      <c r="AR78" s="24"/>
    </row>
    <row r="79" spans="1:44" s="82" customFormat="1" ht="25.5" customHeight="1" x14ac:dyDescent="0.3">
      <c r="A79" s="22"/>
      <c r="B79" s="57" t="str">
        <f t="shared" si="70"/>
        <v>CBECC 2025.2.0</v>
      </c>
      <c r="C79" s="17" t="s">
        <v>142</v>
      </c>
      <c r="D79" s="67">
        <f>INDEX(Output!$C$5:$BW$185,MATCH($C79,Output!$C$5:$C$185,0),63)</f>
        <v>18.426600000000001</v>
      </c>
      <c r="E79" s="59">
        <v>23.73</v>
      </c>
      <c r="F79" s="67">
        <f>(INDEX(Output!$C$5:$BW$185,MATCH($C79,Output!$C$5:$C$185,0),21))/$AP79</f>
        <v>2.5368991293430061</v>
      </c>
      <c r="G79" s="59">
        <v>3.23</v>
      </c>
      <c r="H79" s="67">
        <f>(INDEX(Output!$C$5:$BW$185,MATCH($C79,Output!$C$5:$C$185,0),36))/$AP79</f>
        <v>0.10584048183975178</v>
      </c>
      <c r="I79" s="59">
        <v>0.13</v>
      </c>
      <c r="J79" s="67">
        <f t="shared" si="77"/>
        <v>19.237784401504527</v>
      </c>
      <c r="K79" s="59">
        <v>23.99</v>
      </c>
      <c r="L79" s="67">
        <f>(((INDEX(Output!$C$5:$BW$185,MATCH($C79,Output!$C$5:$C$185,0),14))*3.4121416)+((INDEX(Output!$C$5:$BW$185,MATCH($C79,Output!$C$5:$C$185,0),29))*99.976))/$AP79</f>
        <v>9.346075203651754</v>
      </c>
      <c r="M79" s="59">
        <v>11.63</v>
      </c>
      <c r="N79" s="67">
        <f>(((INDEX(Output!$C$5:$BW$185,MATCH($C79,Output!$C$5:$C$185,0),15))*3.4121416)+((INDEX(Output!$C$5:$BW$185,MATCH($C79,Output!$C$5:$C$185,0),30))*99.976))/$AP79</f>
        <v>1.0609352867423871</v>
      </c>
      <c r="O79" s="59">
        <v>1.52</v>
      </c>
      <c r="P79" s="67">
        <f>(((INDEX(Output!$C$5:$BW$185,MATCH($C79,Output!$C$5:$C$185,0),20))*3.4121416)+((INDEX(Output!$C$5:$BW$185,MATCH($C79,Output!$C$5:$C$185,0),35))*99.976))/$AP79</f>
        <v>4.6127341467926488</v>
      </c>
      <c r="Q79" s="59">
        <v>4.6100000000000003</v>
      </c>
      <c r="R79" s="67">
        <f>(((INDEX(Output!$C$5:$BW$185,MATCH($C79,Output!$C$5:$C$185,0),37))+(INDEX(Output!$C$5:$BW$185,MATCH($C79,Output!$C$5:$C$185,0),38)))*99.976)/$AP79</f>
        <v>0</v>
      </c>
      <c r="S79" s="59">
        <v>0</v>
      </c>
      <c r="T79" s="67">
        <f>(((INDEX(Output!$C$5:$BW$185,MATCH($C79,Output!$C$5:$C$185,0),22))+(INDEX(Output!$C$5:$BW$185,MATCH($C79,Output!$C$5:$C$185,0),23))+(INDEX(Output!$C$5:$BW$185,MATCH($C79,Output!$C$5:$C$185,0),24))+(INDEX(Output!$C$5:$BW$185,MATCH($C79,Output!$C$5:$C$185,0),25)))*3.4121416)/$AP79</f>
        <v>14.615046377132268</v>
      </c>
      <c r="U79" s="59">
        <v>14.62</v>
      </c>
      <c r="V79" s="67">
        <f>(((INDEX(Output!$C$5:$BW$185,MATCH($C79,Output!$C$5:$C$185,0),16))*3.4121416)+((INDEX(Output!$C$5:$BW$185,MATCH($C79,Output!$C$5:$C$185,0),31))*99.976))/$AP79</f>
        <v>1.7909211228663287</v>
      </c>
      <c r="W79" s="59">
        <v>3.5</v>
      </c>
      <c r="X79" s="67">
        <f>(((INDEX(Output!$C$5:$BW$185,MATCH($C79,Output!$C$5:C$185,0),18))*3.4121416)+((INDEX(Output!$C$5:$BW$185,MATCH($C79,Output!$C$5:C$185,0),33))*99.976))/$AP79</f>
        <v>1.1712608950763053</v>
      </c>
      <c r="Y79" s="59">
        <v>1.39</v>
      </c>
      <c r="Z79" s="67">
        <f>(((INDEX(Output!$C$5:$BW$185,MATCH($C79,Output!$C$5:C$185,0),17))*3.4121416)+((INDEX(Output!$C$5:$BW$185,MATCH($C79,Output!$C$5:C$185,0),32))*99.976))/$AP79</f>
        <v>1.828957828475157E-2</v>
      </c>
      <c r="AA79" s="59">
        <v>0</v>
      </c>
      <c r="AB79" s="67">
        <f>(((INDEX(Output!$C$5:$BW$185,MATCH($C79,Output!$C$5:C$185,0),19))*3.4121416)+((INDEX(Output!$C$5:$BW$185,MATCH($C79,Output!$C$5:C$185,0),34))*99.976))/$AP79</f>
        <v>1.237568168090351</v>
      </c>
      <c r="AC79" s="59">
        <v>1.33</v>
      </c>
      <c r="AD79" s="68">
        <f>INDEX(Output!$C$5:$CC$185,MATCH($C79,Output!$C$5:$C$185,0),76)+INDEX(Output!$C$5:$CC$185,MATCH($C79,Output!$C$5:$C$185,0),79)</f>
        <v>0</v>
      </c>
      <c r="AE79" s="61">
        <v>0</v>
      </c>
      <c r="AF79" s="68">
        <f>INDEX(Output!$C$5:$CD$185,MATCH($C79,Output!$C$5:$C$185,0),74)+INDEX(Output!$C$5:$CD$185,MATCH($C79,Output!$C$5:$C$185,0),77)</f>
        <v>35.25</v>
      </c>
      <c r="AG79" s="61">
        <v>0</v>
      </c>
      <c r="AH79" s="69">
        <f>IF($D$77=0,"",(D79-$D$77)/$D$77)</f>
        <v>-7.075153977551314E-3</v>
      </c>
      <c r="AI79" s="70">
        <f>IF($E$77=0,"",(E79-$E$77)/$E$77)</f>
        <v>-2.9844644317252672E-2</v>
      </c>
      <c r="AJ79" s="69">
        <f>IF($J$77=0,"",(J79-$J$77)/$J$77)</f>
        <v>-5.3971994951647765E-3</v>
      </c>
      <c r="AK79" s="70">
        <f>IF($K$77=0,"",(K79-$K$77)/$K$77)</f>
        <v>-4.1167066346922507E-2</v>
      </c>
      <c r="AL79" s="67" t="str">
        <f t="shared" si="73"/>
        <v>No</v>
      </c>
      <c r="AM79" s="67" t="str">
        <f t="shared" si="40"/>
        <v>No</v>
      </c>
      <c r="AN79" s="71" t="str">
        <f>IF((AL79=AM79),(IF(AND(AI79&gt;(-0.5%*D$77),AI79&lt;(0.5%*D$77),AE79&lt;=AD79,AG79&lt;=AF79,(COUNTBLANK(D79:AK79)=0)),"Pass","Fail")),IF(COUNTA(D79:AK79)=0,"","Fail"))</f>
        <v>Pass</v>
      </c>
      <c r="AO79" s="74"/>
      <c r="AP79" s="65">
        <f>IF(ISNUMBER(SEARCH("RetlMed",C79)),Lookup!D$2,IF(ISNUMBER(SEARCH("OffSml",C79)),Lookup!A$2,IF(ISNUMBER(SEARCH("OffMed",C79)),Lookup!B$2,IF(ISNUMBER(SEARCH("OffLrg",C79)),Lookup!C$2,IF(ISNUMBER(SEARCH("RetlStrp",C79)),Lookup!E$2)))))</f>
        <v>498589</v>
      </c>
      <c r="AQ79" s="75"/>
      <c r="AR79" s="24"/>
    </row>
    <row r="80" spans="1:44" s="43" customFormat="1" ht="26.25" customHeight="1" x14ac:dyDescent="0.3">
      <c r="A80" s="45"/>
      <c r="B80" s="57" t="str">
        <f t="shared" si="70"/>
        <v>CBECC 2025.2.0</v>
      </c>
      <c r="C80" s="16" t="s">
        <v>92</v>
      </c>
      <c r="D80" s="58">
        <f>INDEX(Output!$C$5:$BW$185,MATCH($C80,Output!$C$5:$C$185,0),63)</f>
        <v>17.044599999999999</v>
      </c>
      <c r="E80" s="59">
        <v>20.9</v>
      </c>
      <c r="F80" s="58">
        <f>(INDEX(Output!$C$5:$BW$185,MATCH($C80,Output!$C$5:$C$185,0),21))/$AP80</f>
        <v>3.1059249201245915</v>
      </c>
      <c r="G80" s="59">
        <v>3.71</v>
      </c>
      <c r="H80" s="58">
        <f>(INDEX(Output!$C$5:$BW$185,MATCH($C80,Output!$C$5:$C$185,0),36))/$AP80</f>
        <v>3.8428244505995926E-2</v>
      </c>
      <c r="I80" s="59">
        <v>0.05</v>
      </c>
      <c r="J80" s="58">
        <f t="shared" ref="J80:J82" si="78">SUM(L80,N80,P80,V80,X80,Z80,AB80)</f>
        <v>14.43972308774774</v>
      </c>
      <c r="K80" s="59">
        <v>17.559999999999999</v>
      </c>
      <c r="L80" s="58">
        <f>(((INDEX(Output!$C$5:$BW$185,MATCH($C80,Output!$C$5:$C$185,0),14))*3.4121416)+((INDEX(Output!$C$5:$BW$185,MATCH($C80,Output!$C$5:$C$185,0),29))*99.976))/$AP80</f>
        <v>2.7833388635998171</v>
      </c>
      <c r="M80" s="59">
        <v>3.73</v>
      </c>
      <c r="N80" s="58">
        <f>(((INDEX(Output!$C$5:$BW$185,MATCH($C80,Output!$C$5:$C$185,0),15))*3.4121416)+((INDEX(Output!$C$5:$BW$185,MATCH($C80,Output!$C$5:$C$185,0),30))*99.976))/$AP80</f>
        <v>2.6734780843668831</v>
      </c>
      <c r="O80" s="59">
        <v>2.59</v>
      </c>
      <c r="P80" s="58">
        <f>(((INDEX(Output!$C$5:$BW$185,MATCH($C80,Output!$C$5:$C$185,0),20))*3.4121416)+((INDEX(Output!$C$5:$BW$185,MATCH($C80,Output!$C$5:$C$185,0),35))*99.976))/$AP80</f>
        <v>4.6127341467926488</v>
      </c>
      <c r="Q80" s="59">
        <v>4.6100000000000003</v>
      </c>
      <c r="R80" s="58">
        <f>(((INDEX(Output!$C$5:$BW$185,MATCH($C80,Output!$C$5:$C$185,0),37))+(INDEX(Output!$C$5:$BW$185,MATCH($C80,Output!$C$5:$C$185,0),38)))*99.976)/$AP80</f>
        <v>0</v>
      </c>
      <c r="S80" s="59">
        <v>0</v>
      </c>
      <c r="T80" s="58">
        <f>(((INDEX(Output!$C$5:$BW$185,MATCH($C80,Output!$C$5:$C$185,0),22))+(INDEX(Output!$C$5:$BW$185,MATCH($C80,Output!$C$5:$C$185,0),23))+(INDEX(Output!$C$5:$BW$185,MATCH($C80,Output!$C$5:$C$185,0),24))+(INDEX(Output!$C$5:$BW$185,MATCH($C80,Output!$C$5:$C$185,0),25)))*3.4121416)/$AP80</f>
        <v>14.615046377132268</v>
      </c>
      <c r="U80" s="59">
        <v>14.62</v>
      </c>
      <c r="V80" s="58">
        <f>(((INDEX(Output!$C$5:$BW$185,MATCH($C80,Output!$C$5:$C$185,0),16))*3.4121416)+((INDEX(Output!$C$5:$BW$185,MATCH($C80,Output!$C$5:$C$185,0),31))*99.976))/$AP80</f>
        <v>1.5586494804835245</v>
      </c>
      <c r="W80" s="59">
        <v>3.96</v>
      </c>
      <c r="X80" s="58">
        <f>(((INDEX(Output!$C$5:$BW$185,MATCH($C80,Output!$C$5:C$185,0),18))*3.4121416)+((INDEX(Output!$C$5:$BW$185,MATCH($C80,Output!$C$5:C$185,0),33))*99.976))/$AP80</f>
        <v>1.71554575842307</v>
      </c>
      <c r="Y80" s="59">
        <v>1.49</v>
      </c>
      <c r="Z80" s="58">
        <f>(((INDEX(Output!$C$5:$BW$185,MATCH($C80,Output!$C$5:C$185,0),17))*3.4121416)+((INDEX(Output!$C$5:$BW$185,MATCH($C80,Output!$C$5:C$185,0),32))*99.976))/$AP80</f>
        <v>3.6787270318615131E-2</v>
      </c>
      <c r="AA80" s="59">
        <v>0.04</v>
      </c>
      <c r="AB80" s="58">
        <f>(((INDEX(Output!$C$5:$BW$185,MATCH($C80,Output!$C$5:C$185,0),19))*3.4121416)+((INDEX(Output!$C$5:$BW$185,MATCH($C80,Output!$C$5:C$185,0),34))*99.976))/$AP80</f>
        <v>1.0591894837631799</v>
      </c>
      <c r="AC80" s="59">
        <v>1.1499999999999999</v>
      </c>
      <c r="AD80" s="60">
        <f>INDEX(Output!$C$5:$CC$185,MATCH($C80,Output!$C$5:$C$185,0),76)+INDEX(Output!$C$5:$CC$185,MATCH($C80,Output!$C$5:$C$185,0),79)</f>
        <v>0</v>
      </c>
      <c r="AE80" s="61">
        <v>0</v>
      </c>
      <c r="AF80" s="60">
        <f>INDEX(Output!$C$5:$CD$185,MATCH($C80,Output!$C$5:$C$185,0),74)+INDEX(Output!$C$5:$CD$185,MATCH($C80,Output!$C$5:$C$185,0),77)</f>
        <v>39.75</v>
      </c>
      <c r="AG80" s="61">
        <v>0</v>
      </c>
      <c r="AH80" s="62"/>
      <c r="AI80" s="58"/>
      <c r="AJ80" s="62"/>
      <c r="AK80" s="72"/>
      <c r="AL80" s="58"/>
      <c r="AM80" s="58"/>
      <c r="AN80" s="63"/>
      <c r="AO80" s="64"/>
      <c r="AP80" s="65">
        <f>IF(ISNUMBER(SEARCH("RetlMed",C80)),Lookup!D$2,IF(ISNUMBER(SEARCH("OffSml",C80)),Lookup!A$2,IF(ISNUMBER(SEARCH("OffMed",C80)),Lookup!B$2,IF(ISNUMBER(SEARCH("OffLrg",C80)),Lookup!C$2,IF(ISNUMBER(SEARCH("RetlStrp",C80)),Lookup!E$2)))))</f>
        <v>498589</v>
      </c>
      <c r="AR80" s="56"/>
    </row>
    <row r="81" spans="1:44" s="82" customFormat="1" ht="25.5" customHeight="1" x14ac:dyDescent="0.3">
      <c r="A81" s="22"/>
      <c r="B81" s="57" t="str">
        <f t="shared" si="70"/>
        <v>CBECC 2025.2.0</v>
      </c>
      <c r="C81" s="17" t="s">
        <v>143</v>
      </c>
      <c r="D81" s="67">
        <f>INDEX(Output!$C$5:$BW$185,MATCH($C81,Output!$C$5:$C$185,0),63)</f>
        <v>16.256699999999999</v>
      </c>
      <c r="E81" s="59">
        <v>19.73</v>
      </c>
      <c r="F81" s="67">
        <f>(INDEX(Output!$C$5:$BW$185,MATCH($C81,Output!$C$5:$C$185,0),21))/$AP81</f>
        <v>2.9320943703130236</v>
      </c>
      <c r="G81" s="59">
        <v>3.73</v>
      </c>
      <c r="H81" s="67">
        <f>(INDEX(Output!$C$5:$BW$185,MATCH($C81,Output!$C$5:$C$185,0),36))/$AP81</f>
        <v>3.8429648467976626E-2</v>
      </c>
      <c r="I81" s="59">
        <v>0.06</v>
      </c>
      <c r="J81" s="67">
        <f t="shared" si="78"/>
        <v>13.846757504199147</v>
      </c>
      <c r="K81" s="59">
        <v>18.45</v>
      </c>
      <c r="L81" s="67">
        <f>(((INDEX(Output!$C$5:$BW$185,MATCH($C81,Output!$C$5:$C$185,0),14))*3.4121416)+((INDEX(Output!$C$5:$BW$185,MATCH($C81,Output!$C$5:$C$185,0),29))*99.976))/$AP81</f>
        <v>2.7834993127912795</v>
      </c>
      <c r="M81" s="59">
        <v>4.5999999999999996</v>
      </c>
      <c r="N81" s="67">
        <f>(((INDEX(Output!$C$5:$BW$185,MATCH($C81,Output!$C$5:$C$185,0),15))*3.4121416)+((INDEX(Output!$C$5:$BW$185,MATCH($C81,Output!$C$5:$C$185,0),30))*99.976))/$AP81</f>
        <v>2.1205086979151164</v>
      </c>
      <c r="O81" s="59">
        <v>2.33</v>
      </c>
      <c r="P81" s="67">
        <f>(((INDEX(Output!$C$5:$BW$185,MATCH($C81,Output!$C$5:$C$185,0),20))*3.4121416)+((INDEX(Output!$C$5:$BW$185,MATCH($C81,Output!$C$5:$C$185,0),35))*99.976))/$AP81</f>
        <v>4.6127341467926488</v>
      </c>
      <c r="Q81" s="59">
        <v>4.6100000000000003</v>
      </c>
      <c r="R81" s="67">
        <f>(((INDEX(Output!$C$5:$BW$185,MATCH($C81,Output!$C$5:$C$185,0),37))+(INDEX(Output!$C$5:$BW$185,MATCH($C81,Output!$C$5:$C$185,0),38)))*99.976)/$AP81</f>
        <v>0</v>
      </c>
      <c r="S81" s="59">
        <v>0</v>
      </c>
      <c r="T81" s="67">
        <f>(((INDEX(Output!$C$5:$BW$185,MATCH($C81,Output!$C$5:$C$185,0),22))+(INDEX(Output!$C$5:$BW$185,MATCH($C81,Output!$C$5:$C$185,0),23))+(INDEX(Output!$C$5:$BW$185,MATCH($C81,Output!$C$5:$C$185,0),24))+(INDEX(Output!$C$5:$BW$185,MATCH($C81,Output!$C$5:$C$185,0),25)))*3.4121416)/$AP81</f>
        <v>14.615046377132268</v>
      </c>
      <c r="U81" s="59">
        <v>14.62</v>
      </c>
      <c r="V81" s="67">
        <f>(((INDEX(Output!$C$5:$BW$185,MATCH($C81,Output!$C$5:$C$185,0),16))*3.4121416)+((INDEX(Output!$C$5:$BW$185,MATCH($C81,Output!$C$5:$C$185,0),31))*99.976))/$AP81</f>
        <v>1.5586494804835245</v>
      </c>
      <c r="W81" s="59">
        <v>4.0199999999999996</v>
      </c>
      <c r="X81" s="67">
        <f>(((INDEX(Output!$C$5:$BW$185,MATCH($C81,Output!$C$5:C$185,0),18))*3.4121416)+((INDEX(Output!$C$5:$BW$185,MATCH($C81,Output!$C$5:C$185,0),33))*99.976))/$AP81</f>
        <v>1.6762019260112038</v>
      </c>
      <c r="Y81" s="59">
        <v>1.72</v>
      </c>
      <c r="Z81" s="67">
        <f>(((INDEX(Output!$C$5:$BW$185,MATCH($C81,Output!$C$5:C$185,0),17))*3.4121416)+((INDEX(Output!$C$5:$BW$185,MATCH($C81,Output!$C$5:C$185,0),32))*99.976))/$AP81</f>
        <v>3.5974456442191861E-2</v>
      </c>
      <c r="AA81" s="59">
        <v>0.04</v>
      </c>
      <c r="AB81" s="67">
        <f>(((INDEX(Output!$C$5:$BW$185,MATCH($C81,Output!$C$5:C$185,0),19))*3.4121416)+((INDEX(Output!$C$5:$BW$185,MATCH($C81,Output!$C$5:C$185,0),34))*99.976))/$AP81</f>
        <v>1.0591894837631799</v>
      </c>
      <c r="AC81" s="59">
        <v>1.1200000000000001</v>
      </c>
      <c r="AD81" s="68">
        <f>INDEX(Output!$C$5:$CC$185,MATCH($C81,Output!$C$5:$C$185,0),76)+INDEX(Output!$C$5:$CC$185,MATCH($C81,Output!$C$5:$C$185,0),79)</f>
        <v>0</v>
      </c>
      <c r="AE81" s="61">
        <v>0</v>
      </c>
      <c r="AF81" s="68">
        <f>INDEX(Output!$C$5:$CD$185,MATCH($C81,Output!$C$5:$C$185,0),74)+INDEX(Output!$C$5:$CD$185,MATCH($C81,Output!$C$5:$C$185,0),77)</f>
        <v>39.75</v>
      </c>
      <c r="AG81" s="61">
        <v>0</v>
      </c>
      <c r="AH81" s="69">
        <f>IF($D$80=0,"",(D81-$D$80)/$D$80)</f>
        <v>-4.6225784119310546E-2</v>
      </c>
      <c r="AI81" s="70">
        <f>IF($E$80=0,"",(E81-$E$80)/$E$80)</f>
        <v>-5.5980861244019055E-2</v>
      </c>
      <c r="AJ81" s="69">
        <f>IF($J$80=0,"",(J81-$J$80)/$J$80)</f>
        <v>-4.1064886074701219E-2</v>
      </c>
      <c r="AK81" s="70">
        <f>IF($K$80=0,"",(K81-$K$80)/$K$80)</f>
        <v>5.06833712984055E-2</v>
      </c>
      <c r="AL81" s="67" t="str">
        <f t="shared" si="73"/>
        <v>No</v>
      </c>
      <c r="AM81" s="67" t="str">
        <f t="shared" si="40"/>
        <v>No</v>
      </c>
      <c r="AN81" s="71" t="str">
        <f>IF((AL81=AM81),(IF(AND(AI81&gt;(-0.5%*D$80),AI81&lt;(0.5%*D$80),AE81&lt;=AD81,AG81&lt;=AF81,(COUNTBLANK(D81:AK81)=0)),"Pass","Fail")),IF(COUNTA(D81:AK81)=0,"","Fail"))</f>
        <v>Pass</v>
      </c>
      <c r="AO81" s="74"/>
      <c r="AP81" s="65">
        <f>IF(ISNUMBER(SEARCH("RetlMed",C81)),Lookup!D$2,IF(ISNUMBER(SEARCH("OffSml",C81)),Lookup!A$2,IF(ISNUMBER(SEARCH("OffMed",C81)),Lookup!B$2,IF(ISNUMBER(SEARCH("OffLrg",C81)),Lookup!C$2,IF(ISNUMBER(SEARCH("RetlStrp",C81)),Lookup!E$2)))))</f>
        <v>498589</v>
      </c>
      <c r="AQ81" s="75"/>
      <c r="AR81" s="24"/>
    </row>
    <row r="82" spans="1:44" s="82" customFormat="1" ht="25.5" customHeight="1" x14ac:dyDescent="0.3">
      <c r="A82" s="22"/>
      <c r="B82" s="57" t="str">
        <f t="shared" si="70"/>
        <v>CBECC 2025.2.0</v>
      </c>
      <c r="C82" s="17" t="s">
        <v>144</v>
      </c>
      <c r="D82" s="67">
        <f>INDEX(Output!$C$5:$BW$185,MATCH($C82,Output!$C$5:$C$185,0),63)</f>
        <v>16.6434</v>
      </c>
      <c r="E82" s="59">
        <v>20.38</v>
      </c>
      <c r="F82" s="67">
        <f>(INDEX(Output!$C$5:$BW$185,MATCH($C82,Output!$C$5:$C$185,0),21))/$AP82</f>
        <v>3.0120800900140194</v>
      </c>
      <c r="G82" s="59">
        <v>3.59</v>
      </c>
      <c r="H82" s="67">
        <f>(INDEX(Output!$C$5:$BW$185,MATCH($C82,Output!$C$5:$C$185,0),36))/$AP82</f>
        <v>3.8428846203987656E-2</v>
      </c>
      <c r="I82" s="59">
        <v>0.05</v>
      </c>
      <c r="J82" s="67">
        <f t="shared" si="78"/>
        <v>14.119578526736516</v>
      </c>
      <c r="K82" s="59">
        <v>17.14</v>
      </c>
      <c r="L82" s="67">
        <f>(((INDEX(Output!$C$5:$BW$185,MATCH($C82,Output!$C$5:$C$185,0),14))*3.4121416)+((INDEX(Output!$C$5:$BW$185,MATCH($C82,Output!$C$5:$C$185,0),29))*99.976))/$AP82</f>
        <v>2.783399034014149</v>
      </c>
      <c r="M82" s="59">
        <v>3.73</v>
      </c>
      <c r="N82" s="67">
        <f>(((INDEX(Output!$C$5:$BW$185,MATCH($C82,Output!$C$5:$C$185,0),15))*3.4121416)+((INDEX(Output!$C$5:$BW$185,MATCH($C82,Output!$C$5:$C$185,0),30))*99.976))/$AP82</f>
        <v>2.3176932244907125</v>
      </c>
      <c r="O82" s="59">
        <v>2.25</v>
      </c>
      <c r="P82" s="67">
        <f>(((INDEX(Output!$C$5:$BW$185,MATCH($C82,Output!$C$5:$C$185,0),20))*3.4121416)+((INDEX(Output!$C$5:$BW$185,MATCH($C82,Output!$C$5:$C$185,0),35))*99.976))/$AP82</f>
        <v>4.6127341467926488</v>
      </c>
      <c r="Q82" s="59">
        <v>4.6100000000000003</v>
      </c>
      <c r="R82" s="67">
        <f>(((INDEX(Output!$C$5:$BW$185,MATCH($C82,Output!$C$5:$C$185,0),37))+(INDEX(Output!$C$5:$BW$185,MATCH($C82,Output!$C$5:$C$185,0),38)))*99.976)/$AP82</f>
        <v>0</v>
      </c>
      <c r="S82" s="59">
        <v>0</v>
      </c>
      <c r="T82" s="67">
        <f>(((INDEX(Output!$C$5:$BW$185,MATCH($C82,Output!$C$5:$C$185,0),22))+(INDEX(Output!$C$5:$BW$185,MATCH($C82,Output!$C$5:$C$185,0),23))+(INDEX(Output!$C$5:$BW$185,MATCH($C82,Output!$C$5:$C$185,0),24))+(INDEX(Output!$C$5:$BW$185,MATCH($C82,Output!$C$5:$C$185,0),25)))*3.4121416)/$AP82</f>
        <v>14.615046377132268</v>
      </c>
      <c r="U82" s="59">
        <v>14.62</v>
      </c>
      <c r="V82" s="67">
        <f>(((INDEX(Output!$C$5:$BW$185,MATCH($C82,Output!$C$5:$C$185,0),16))*3.4121416)+((INDEX(Output!$C$5:$BW$185,MATCH($C82,Output!$C$5:$C$185,0),31))*99.976))/$AP82</f>
        <v>1.5578898413466804</v>
      </c>
      <c r="W82" s="59">
        <v>3.96</v>
      </c>
      <c r="X82" s="67">
        <f>(((INDEX(Output!$C$5:$BW$185,MATCH($C82,Output!$C$5:C$185,0),18))*3.4121416)+((INDEX(Output!$C$5:$BW$185,MATCH($C82,Output!$C$5:C$185,0),33))*99.976))/$AP82</f>
        <v>1.7542805108062953</v>
      </c>
      <c r="Y82" s="59">
        <v>1.41</v>
      </c>
      <c r="Z82" s="67">
        <f>(((INDEX(Output!$C$5:$BW$185,MATCH($C82,Output!$C$5:C$185,0),17))*3.4121416)+((INDEX(Output!$C$5:$BW$185,MATCH($C82,Output!$C$5:C$185,0),32))*99.976))/$AP82</f>
        <v>3.4392285522849488E-2</v>
      </c>
      <c r="AA82" s="59">
        <v>0.03</v>
      </c>
      <c r="AB82" s="67">
        <f>(((INDEX(Output!$C$5:$BW$185,MATCH($C82,Output!$C$5:C$185,0),19))*3.4121416)+((INDEX(Output!$C$5:$BW$185,MATCH($C82,Output!$C$5:C$185,0),34))*99.976))/$AP82</f>
        <v>1.0591894837631799</v>
      </c>
      <c r="AC82" s="59">
        <v>1.1499999999999999</v>
      </c>
      <c r="AD82" s="68">
        <f>INDEX(Output!$C$5:$CC$185,MATCH($C82,Output!$C$5:$C$185,0),76)+INDEX(Output!$C$5:$CC$185,MATCH($C82,Output!$C$5:$C$185,0),79)</f>
        <v>0</v>
      </c>
      <c r="AE82" s="61">
        <v>0</v>
      </c>
      <c r="AF82" s="68">
        <f>INDEX(Output!$C$5:$CD$185,MATCH($C82,Output!$C$5:$C$185,0),74)+INDEX(Output!$C$5:$CD$185,MATCH($C82,Output!$C$5:$C$185,0),77)</f>
        <v>40</v>
      </c>
      <c r="AG82" s="61">
        <v>0</v>
      </c>
      <c r="AH82" s="69">
        <f>IF($D$80=0,"",(D82-$D$80)/$D$80)</f>
        <v>-2.3538246717435398E-2</v>
      </c>
      <c r="AI82" s="70">
        <f>IF($E$80=0,"",(E82-$E$80)/$E$80)</f>
        <v>-2.48803827751196E-2</v>
      </c>
      <c r="AJ82" s="69">
        <f>IF($J$80=0,"",(J82-$J$80)/$J$80)</f>
        <v>-2.2171101139942927E-2</v>
      </c>
      <c r="AK82" s="70">
        <f>IF($K$80=0,"",(K82-$K$80)/$K$80)</f>
        <v>-2.391799544419124E-2</v>
      </c>
      <c r="AL82" s="67" t="str">
        <f t="shared" si="73"/>
        <v>No</v>
      </c>
      <c r="AM82" s="67" t="str">
        <f t="shared" si="40"/>
        <v>No</v>
      </c>
      <c r="AN82" s="71" t="str">
        <f>IF((AL82=AM82),(IF(AND(AI82&gt;(-0.5%*D$80),AI82&lt;(0.5%*D$80),AE82&lt;=AD82,AG82&lt;=AF82,(COUNTBLANK(D82:AK82)=0)),"Pass","Fail")),IF(COUNTA(D82:AK82)=0,"","Fail"))</f>
        <v>Pass</v>
      </c>
      <c r="AO82" s="74"/>
      <c r="AP82" s="65">
        <f>IF(ISNUMBER(SEARCH("RetlMed",C82)),Lookup!D$2,IF(ISNUMBER(SEARCH("OffSml",C82)),Lookup!A$2,IF(ISNUMBER(SEARCH("OffMed",C82)),Lookup!B$2,IF(ISNUMBER(SEARCH("OffLrg",C82)),Lookup!C$2,IF(ISNUMBER(SEARCH("RetlStrp",C82)),Lookup!E$2)))))</f>
        <v>498589</v>
      </c>
      <c r="AQ82" s="75"/>
      <c r="AR82" s="24"/>
    </row>
    <row r="83" spans="1:44" s="43" customFormat="1" ht="26.25" customHeight="1" x14ac:dyDescent="0.3">
      <c r="A83" s="45"/>
      <c r="B83" s="57" t="str">
        <f t="shared" si="70"/>
        <v>CBECC 2025.2.0</v>
      </c>
      <c r="C83" s="16" t="s">
        <v>145</v>
      </c>
      <c r="D83" s="58">
        <f>INDEX(Output!$C$5:$BW$185,MATCH($C83,Output!$C$5:$C$185,0),63)</f>
        <v>60.566400000000002</v>
      </c>
      <c r="E83" s="59">
        <v>62.21</v>
      </c>
      <c r="F83" s="58">
        <f>(INDEX(Output!$C$5:$BW$185,MATCH($C83,Output!$C$5:$C$185,0),21))/$AP83</f>
        <v>11.821911111111111</v>
      </c>
      <c r="G83" s="59">
        <v>12.18</v>
      </c>
      <c r="H83" s="58">
        <f>(INDEX(Output!$C$5:$BW$185,MATCH($C83,Output!$C$5:$C$185,0),36))/$AP83</f>
        <v>6.4992888888888892E-2</v>
      </c>
      <c r="I83" s="59">
        <v>0.06</v>
      </c>
      <c r="J83" s="58">
        <f t="shared" ref="J83:J87" si="79">SUM(L83,N83,P83,V83,X83,Z83,AB83)</f>
        <v>46.835759309902222</v>
      </c>
      <c r="K83" s="59">
        <v>47.46</v>
      </c>
      <c r="L83" s="58">
        <f>(((INDEX(Output!$C$5:$BW$185,MATCH($C83,Output!$C$5:$C$185,0),14))*3.4121416)+((INDEX(Output!$C$5:$BW$185,MATCH($C83,Output!$C$5:$C$185,0),29))*99.976))/$AP83</f>
        <v>1.1005313646222221</v>
      </c>
      <c r="M83" s="59">
        <v>0.61</v>
      </c>
      <c r="N83" s="58">
        <f>(((INDEX(Output!$C$5:$BW$185,MATCH($C83,Output!$C$5:$C$185,0),15))*3.4121416)+((INDEX(Output!$C$5:$BW$185,MATCH($C83,Output!$C$5:$C$185,0),30))*99.976))/$AP83</f>
        <v>16.362204701795555</v>
      </c>
      <c r="O83" s="59">
        <v>16.899999999999999</v>
      </c>
      <c r="P83" s="58">
        <f>(((INDEX(Output!$C$5:$BW$185,MATCH($C83,Output!$C$5:$C$185,0),20))*3.4121416)+((INDEX(Output!$C$5:$BW$185,MATCH($C83,Output!$C$5:$C$185,0),35))*99.976))/$AP83</f>
        <v>11.213768309756443</v>
      </c>
      <c r="Q83" s="59">
        <v>11.22</v>
      </c>
      <c r="R83" s="58">
        <f>(((INDEX(Output!$C$5:$BW$185,MATCH($C83,Output!$C$5:$C$185,0),37))+(INDEX(Output!$C$5:$BW$185,MATCH($C83,Output!$C$5:$C$185,0),38)))*99.976)/$AP83</f>
        <v>0</v>
      </c>
      <c r="S83" s="59">
        <v>0</v>
      </c>
      <c r="T83" s="58">
        <f>(((INDEX(Output!$C$5:$BW$185,MATCH($C83,Output!$C$5:$C$185,0),22))+(INDEX(Output!$C$5:$BW$185,MATCH($C83,Output!$C$5:$C$185,0),23))+(INDEX(Output!$C$5:$BW$185,MATCH($C83,Output!$C$5:$C$185,0),24))+(INDEX(Output!$C$5:$BW$185,MATCH($C83,Output!$C$5:$C$185,0),25)))*3.4121416)/$AP83</f>
        <v>12.407744898428444</v>
      </c>
      <c r="U83" s="59">
        <v>12.41</v>
      </c>
      <c r="V83" s="58">
        <f>(((INDEX(Output!$C$5:$BW$185,MATCH($C83,Output!$C$5:$C$185,0),16))*3.4121416)+((INDEX(Output!$C$5:$BW$185,MATCH($C83,Output!$C$5:$C$185,0),31))*99.976))/$AP83</f>
        <v>12.762061682172446</v>
      </c>
      <c r="W83" s="59">
        <v>13.46</v>
      </c>
      <c r="X83" s="58">
        <f>(((INDEX(Output!$C$5:$BW$185,MATCH($C83,Output!$C$5:C$185,0),18))*3.4121416)+((INDEX(Output!$C$5:$BW$185,MATCH($C83,Output!$C$5:C$185,0),33))*99.976))/$AP83</f>
        <v>0</v>
      </c>
      <c r="Y83" s="59">
        <v>0</v>
      </c>
      <c r="Z83" s="58">
        <f>(((INDEX(Output!$C$5:$BW$185,MATCH($C83,Output!$C$5:C$185,0),17))*3.4121416)+((INDEX(Output!$C$5:$BW$185,MATCH($C83,Output!$C$5:C$185,0),32))*99.976))/$AP83</f>
        <v>0</v>
      </c>
      <c r="AA83" s="59">
        <v>0</v>
      </c>
      <c r="AB83" s="58">
        <f>(((INDEX(Output!$C$5:$BW$185,MATCH($C83,Output!$C$5:C$185,0),19))*3.4121416)+((INDEX(Output!$C$5:$BW$185,MATCH($C83,Output!$C$5:C$185,0),34))*99.976))/$AP83</f>
        <v>5.3971932515555556</v>
      </c>
      <c r="AC83" s="59">
        <v>5.27</v>
      </c>
      <c r="AD83" s="60">
        <f>INDEX(Output!$C$5:$CC$185,MATCH($C83,Output!$C$5:$C$185,0),76)+INDEX(Output!$C$5:$CC$185,MATCH($C83,Output!$C$5:$C$185,0),79)</f>
        <v>0</v>
      </c>
      <c r="AE83" s="61">
        <v>0</v>
      </c>
      <c r="AF83" s="60">
        <f>INDEX(Output!$C$5:$CD$185,MATCH($C83,Output!$C$5:$C$185,0),74)+INDEX(Output!$C$5:$CD$185,MATCH($C83,Output!$C$5:$C$185,0),77)</f>
        <v>0</v>
      </c>
      <c r="AG83" s="61">
        <v>0</v>
      </c>
      <c r="AH83" s="62"/>
      <c r="AI83" s="58"/>
      <c r="AJ83" s="62"/>
      <c r="AK83" s="72"/>
      <c r="AL83" s="58"/>
      <c r="AM83" s="58"/>
      <c r="AN83" s="63"/>
      <c r="AO83" s="64"/>
      <c r="AP83" s="65">
        <f>IF(ISNUMBER(SEARCH("RetlMed",C83)),Lookup!D$2,IF(ISNUMBER(SEARCH("OffSml",C83)),Lookup!A$2,IF(ISNUMBER(SEARCH("OffMed",C83)),Lookup!B$2,IF(ISNUMBER(SEARCH("OffLrg",C83)),Lookup!C$2,IF(ISNUMBER(SEARCH("RetlStrp",C83)),Lookup!E$2)))))</f>
        <v>22500</v>
      </c>
      <c r="AR83" s="56"/>
    </row>
    <row r="84" spans="1:44" s="82" customFormat="1" ht="25.5" customHeight="1" x14ac:dyDescent="0.3">
      <c r="A84" s="22"/>
      <c r="B84" s="57" t="str">
        <f t="shared" si="70"/>
        <v>CBECC 2025.2.0</v>
      </c>
      <c r="C84" s="17" t="s">
        <v>146</v>
      </c>
      <c r="D84" s="67">
        <f>INDEX(Output!$C$5:$BW$185,MATCH($C84,Output!$C$5:$C$185,0),63)</f>
        <v>57.003</v>
      </c>
      <c r="E84" s="59">
        <v>58.51</v>
      </c>
      <c r="F84" s="67">
        <f>(INDEX(Output!$C$5:$BW$185,MATCH($C84,Output!$C$5:$C$185,0),21))/$AP84</f>
        <v>11.050755555555556</v>
      </c>
      <c r="G84" s="59">
        <v>11.39</v>
      </c>
      <c r="H84" s="67">
        <f>(INDEX(Output!$C$5:$BW$185,MATCH($C84,Output!$C$5:$C$185,0),36))/$AP84</f>
        <v>6.4992888888888892E-2</v>
      </c>
      <c r="I84" s="59">
        <v>0.06</v>
      </c>
      <c r="J84" s="67">
        <f t="shared" si="79"/>
        <v>44.204452193646219</v>
      </c>
      <c r="K84" s="59">
        <v>44.74</v>
      </c>
      <c r="L84" s="67">
        <f>(((INDEX(Output!$C$5:$BW$185,MATCH($C84,Output!$C$5:$C$185,0),14))*3.4121416)+((INDEX(Output!$C$5:$BW$185,MATCH($C84,Output!$C$5:$C$185,0),29))*99.976))/$AP84</f>
        <v>1.1005313646222221</v>
      </c>
      <c r="M84" s="59">
        <v>0.61</v>
      </c>
      <c r="N84" s="67">
        <f>(((INDEX(Output!$C$5:$BW$185,MATCH($C84,Output!$C$5:$C$185,0),15))*3.4121416)+((INDEX(Output!$C$5:$BW$185,MATCH($C84,Output!$C$5:$C$185,0),30))*99.976))/$AP84</f>
        <v>13.730897585539553</v>
      </c>
      <c r="O84" s="59">
        <v>14.18</v>
      </c>
      <c r="P84" s="67">
        <f>(((INDEX(Output!$C$5:$BW$185,MATCH($C84,Output!$C$5:$C$185,0),20))*3.4121416)+((INDEX(Output!$C$5:$BW$185,MATCH($C84,Output!$C$5:$C$185,0),35))*99.976))/$AP84</f>
        <v>11.213768309756443</v>
      </c>
      <c r="Q84" s="59">
        <v>11.22</v>
      </c>
      <c r="R84" s="67">
        <f>(((INDEX(Output!$C$5:$BW$185,MATCH($C84,Output!$C$5:$C$185,0),37))+(INDEX(Output!$C$5:$BW$185,MATCH($C84,Output!$C$5:$C$185,0),38)))*99.976)/$AP84</f>
        <v>0</v>
      </c>
      <c r="S84" s="59">
        <v>0</v>
      </c>
      <c r="T84" s="67">
        <f>(((INDEX(Output!$C$5:$BW$185,MATCH($C84,Output!$C$5:$C$185,0),22))+(INDEX(Output!$C$5:$BW$185,MATCH($C84,Output!$C$5:$C$185,0),23))+(INDEX(Output!$C$5:$BW$185,MATCH($C84,Output!$C$5:$C$185,0),24))+(INDEX(Output!$C$5:$BW$185,MATCH($C84,Output!$C$5:$C$185,0),25)))*3.4121416)/$AP84</f>
        <v>12.407744898428444</v>
      </c>
      <c r="U84" s="59">
        <v>12.41</v>
      </c>
      <c r="V84" s="67">
        <f>(((INDEX(Output!$C$5:$BW$185,MATCH($C84,Output!$C$5:$C$185,0),16))*3.4121416)+((INDEX(Output!$C$5:$BW$185,MATCH($C84,Output!$C$5:$C$185,0),31))*99.976))/$AP84</f>
        <v>12.762061682172446</v>
      </c>
      <c r="W84" s="59">
        <v>13.46</v>
      </c>
      <c r="X84" s="67">
        <f>(((INDEX(Output!$C$5:$BW$185,MATCH($C84,Output!$C$5:C$185,0),18))*3.4121416)+((INDEX(Output!$C$5:$BW$185,MATCH($C84,Output!$C$5:C$185,0),33))*99.976))/$AP84</f>
        <v>0</v>
      </c>
      <c r="Y84" s="59">
        <v>0</v>
      </c>
      <c r="Z84" s="67">
        <f>(((INDEX(Output!$C$5:$BW$185,MATCH($C84,Output!$C$5:C$185,0),17))*3.4121416)+((INDEX(Output!$C$5:$BW$185,MATCH($C84,Output!$C$5:C$185,0),32))*99.976))/$AP84</f>
        <v>0</v>
      </c>
      <c r="AA84" s="59">
        <v>0</v>
      </c>
      <c r="AB84" s="67">
        <f>(((INDEX(Output!$C$5:$BW$185,MATCH($C84,Output!$C$5:C$185,0),19))*3.4121416)+((INDEX(Output!$C$5:$BW$185,MATCH($C84,Output!$C$5:C$185,0),34))*99.976))/$AP84</f>
        <v>5.3971932515555556</v>
      </c>
      <c r="AC84" s="59">
        <v>5.27</v>
      </c>
      <c r="AD84" s="68">
        <f>INDEX(Output!$C$5:$CC$185,MATCH($C84,Output!$C$5:$C$185,0),76)+INDEX(Output!$C$5:$CC$185,MATCH($C84,Output!$C$5:$C$185,0),79)</f>
        <v>0</v>
      </c>
      <c r="AE84" s="61">
        <v>0</v>
      </c>
      <c r="AF84" s="68">
        <f>INDEX(Output!$C$5:$CD$185,MATCH($C84,Output!$C$5:$C$185,0),74)+INDEX(Output!$C$5:$CD$185,MATCH($C84,Output!$C$5:$C$185,0),77)</f>
        <v>0</v>
      </c>
      <c r="AG84" s="61">
        <v>0</v>
      </c>
      <c r="AH84" s="69">
        <f>IF($D$83=0,"",(D84-$D$83)/$D$83)</f>
        <v>-5.8834601363132059E-2</v>
      </c>
      <c r="AI84" s="70">
        <f>IF($E$83=0,"",(E84-$E$83)/$E$83)</f>
        <v>-5.9475968493811329E-2</v>
      </c>
      <c r="AJ84" s="69">
        <f>IF($J$83=0,"",(J84-$J$83)/$J$83)</f>
        <v>-5.6181583367640224E-2</v>
      </c>
      <c r="AK84" s="70">
        <f>IF($K$83=0,"",(K84-$K$83)/$K$83)</f>
        <v>-5.7311420143278523E-2</v>
      </c>
      <c r="AL84" s="67" t="str">
        <f t="shared" si="73"/>
        <v>No</v>
      </c>
      <c r="AM84" s="67" t="str">
        <f t="shared" si="40"/>
        <v>No</v>
      </c>
      <c r="AN84" s="71" t="str">
        <f>IF((AL84=AM84),(IF(AND(AI84&gt;(-0.5%*D$83),AI84&lt;(0.5%*D$83),AE84&lt;=AD84,AG84&lt;=AF84,(COUNTBLANK(D84:AK84)=0)),"Pass","Fail")),IF(COUNTA(D84:AK84)=0,"","Fail"))</f>
        <v>Pass</v>
      </c>
      <c r="AO84" s="74"/>
      <c r="AP84" s="65">
        <f>IF(ISNUMBER(SEARCH("RetlMed",C84)),Lookup!D$2,IF(ISNUMBER(SEARCH("OffSml",C84)),Lookup!A$2,IF(ISNUMBER(SEARCH("OffMed",C84)),Lookup!B$2,IF(ISNUMBER(SEARCH("OffLrg",C84)),Lookup!C$2,IF(ISNUMBER(SEARCH("RetlStrp",C84)),Lookup!E$2)))))</f>
        <v>22500</v>
      </c>
      <c r="AQ84" s="75"/>
      <c r="AR84" s="24"/>
    </row>
    <row r="85" spans="1:44" s="82" customFormat="1" ht="25.5" customHeight="1" x14ac:dyDescent="0.3">
      <c r="A85" s="22"/>
      <c r="B85" s="57" t="str">
        <f t="shared" si="70"/>
        <v>CBECC 2025.2.0</v>
      </c>
      <c r="C85" s="17" t="s">
        <v>147</v>
      </c>
      <c r="D85" s="67">
        <f>INDEX(Output!$C$5:$BW$185,MATCH($C85,Output!$C$5:$C$185,0),63)</f>
        <v>60.566400000000002</v>
      </c>
      <c r="E85" s="59">
        <v>62.21</v>
      </c>
      <c r="F85" s="67">
        <f>(INDEX(Output!$C$5:$BW$185,MATCH($C85,Output!$C$5:$C$185,0),21))/$AP85</f>
        <v>11.821911111111111</v>
      </c>
      <c r="G85" s="59">
        <v>12.18</v>
      </c>
      <c r="H85" s="67">
        <f>(INDEX(Output!$C$5:$BW$185,MATCH($C85,Output!$C$5:$C$185,0),36))/$AP85</f>
        <v>6.4992888888888892E-2</v>
      </c>
      <c r="I85" s="59">
        <v>0.06</v>
      </c>
      <c r="J85" s="67">
        <f t="shared" si="79"/>
        <v>46.835759309902222</v>
      </c>
      <c r="K85" s="59">
        <v>47.46</v>
      </c>
      <c r="L85" s="67">
        <f>(((INDEX(Output!$C$5:$BW$185,MATCH($C85,Output!$C$5:$C$185,0),14))*3.4121416)+((INDEX(Output!$C$5:$BW$185,MATCH($C85,Output!$C$5:$C$185,0),29))*99.976))/$AP85</f>
        <v>1.1005313646222221</v>
      </c>
      <c r="M85" s="59">
        <v>0.61</v>
      </c>
      <c r="N85" s="67">
        <f>(((INDEX(Output!$C$5:$BW$185,MATCH($C85,Output!$C$5:$C$185,0),15))*3.4121416)+((INDEX(Output!$C$5:$BW$185,MATCH($C85,Output!$C$5:$C$185,0),30))*99.976))/$AP85</f>
        <v>16.362204701795555</v>
      </c>
      <c r="O85" s="59">
        <v>16.899999999999999</v>
      </c>
      <c r="P85" s="67">
        <f>(((INDEX(Output!$C$5:$BW$185,MATCH($C85,Output!$C$5:$C$185,0),20))*3.4121416)+((INDEX(Output!$C$5:$BW$185,MATCH($C85,Output!$C$5:$C$185,0),35))*99.976))/$AP85</f>
        <v>11.213768309756443</v>
      </c>
      <c r="Q85" s="59">
        <v>11.22</v>
      </c>
      <c r="R85" s="67">
        <f>(((INDEX(Output!$C$5:$BW$185,MATCH($C85,Output!$C$5:$C$185,0),37))+(INDEX(Output!$C$5:$BW$185,MATCH($C85,Output!$C$5:$C$185,0),38)))*99.976)/$AP85</f>
        <v>0</v>
      </c>
      <c r="S85" s="59">
        <v>0</v>
      </c>
      <c r="T85" s="67">
        <f>(((INDEX(Output!$C$5:$BW$185,MATCH($C85,Output!$C$5:$C$185,0),22))+(INDEX(Output!$C$5:$BW$185,MATCH($C85,Output!$C$5:$C$185,0),23))+(INDEX(Output!$C$5:$BW$185,MATCH($C85,Output!$C$5:$C$185,0),24))+(INDEX(Output!$C$5:$BW$185,MATCH($C85,Output!$C$5:$C$185,0),25)))*3.4121416)/$AP85</f>
        <v>12.407744898428444</v>
      </c>
      <c r="U85" s="59">
        <v>12.41</v>
      </c>
      <c r="V85" s="67">
        <f>(((INDEX(Output!$C$5:$BW$185,MATCH($C85,Output!$C$5:$C$185,0),16))*3.4121416)+((INDEX(Output!$C$5:$BW$185,MATCH($C85,Output!$C$5:$C$185,0),31))*99.976))/$AP85</f>
        <v>12.762061682172446</v>
      </c>
      <c r="W85" s="59">
        <v>13.46</v>
      </c>
      <c r="X85" s="67">
        <f>(((INDEX(Output!$C$5:$BW$185,MATCH($C85,Output!$C$5:C$185,0),18))*3.4121416)+((INDEX(Output!$C$5:$BW$185,MATCH($C85,Output!$C$5:C$185,0),33))*99.976))/$AP85</f>
        <v>0</v>
      </c>
      <c r="Y85" s="59">
        <v>0</v>
      </c>
      <c r="Z85" s="67">
        <f>(((INDEX(Output!$C$5:$BW$185,MATCH($C85,Output!$C$5:C$185,0),17))*3.4121416)+((INDEX(Output!$C$5:$BW$185,MATCH($C85,Output!$C$5:C$185,0),32))*99.976))/$AP85</f>
        <v>0</v>
      </c>
      <c r="AA85" s="59">
        <v>0</v>
      </c>
      <c r="AB85" s="67">
        <f>(((INDEX(Output!$C$5:$BW$185,MATCH($C85,Output!$C$5:C$185,0),19))*3.4121416)+((INDEX(Output!$C$5:$BW$185,MATCH($C85,Output!$C$5:C$185,0),34))*99.976))/$AP85</f>
        <v>5.3971932515555556</v>
      </c>
      <c r="AC85" s="59">
        <v>5.27</v>
      </c>
      <c r="AD85" s="68">
        <f>INDEX(Output!$C$5:$CC$185,MATCH($C85,Output!$C$5:$C$185,0),76)+INDEX(Output!$C$5:$CC$185,MATCH($C85,Output!$C$5:$C$185,0),79)</f>
        <v>0</v>
      </c>
      <c r="AE85" s="61">
        <v>0</v>
      </c>
      <c r="AF85" s="68">
        <f>INDEX(Output!$C$5:$CD$185,MATCH($C85,Output!$C$5:$C$185,0),74)+INDEX(Output!$C$5:$CD$185,MATCH($C85,Output!$C$5:$C$185,0),77)</f>
        <v>0</v>
      </c>
      <c r="AG85" s="61">
        <v>0</v>
      </c>
      <c r="AH85" s="69">
        <f t="shared" ref="AH85:AH87" si="80">IF($D$83=0,"",(D85-$D$83)/$D$83)</f>
        <v>0</v>
      </c>
      <c r="AI85" s="70">
        <f t="shared" ref="AI85:AI87" si="81">IF($E$83=0,"",(E85-$E$83)/$E$83)</f>
        <v>0</v>
      </c>
      <c r="AJ85" s="69">
        <f t="shared" ref="AJ85:AJ87" si="82">IF($J$83=0,"",(J85-$J$83)/$J$83)</f>
        <v>0</v>
      </c>
      <c r="AK85" s="70">
        <f t="shared" ref="AK85:AK87" si="83">IF($K$83=0,"",(K85-$K$83)/$K$83)</f>
        <v>0</v>
      </c>
      <c r="AL85" s="67" t="str">
        <f t="shared" si="73"/>
        <v>Yes</v>
      </c>
      <c r="AM85" s="67" t="str">
        <f t="shared" si="40"/>
        <v>Yes</v>
      </c>
      <c r="AN85" s="71" t="str">
        <f>IF((AL85=AM85),(IF(AND(AI85&gt;(-0.5%*D$83),AI85&lt;(0.5%*D$83),AE85&lt;=AD85,AG85&lt;=AF85,(COUNTBLANK(D85:AK85)=0)),"Pass","Fail")),IF(COUNTA(D85:AK85)=0,"","Fail"))</f>
        <v>Pass</v>
      </c>
      <c r="AO85" s="74"/>
      <c r="AP85" s="65">
        <f>IF(ISNUMBER(SEARCH("RetlMed",C85)),Lookup!D$2,IF(ISNUMBER(SEARCH("OffSml",C85)),Lookup!A$2,IF(ISNUMBER(SEARCH("OffMed",C85)),Lookup!B$2,IF(ISNUMBER(SEARCH("OffLrg",C85)),Lookup!C$2,IF(ISNUMBER(SEARCH("RetlStrp",C85)),Lookup!E$2)))))</f>
        <v>22500</v>
      </c>
      <c r="AQ85" s="75"/>
      <c r="AR85" s="24"/>
    </row>
    <row r="86" spans="1:44" s="82" customFormat="1" ht="25.5" customHeight="1" x14ac:dyDescent="0.3">
      <c r="A86" s="22"/>
      <c r="B86" s="57" t="str">
        <f t="shared" si="70"/>
        <v>CBECC 2025.2.0</v>
      </c>
      <c r="C86" s="17" t="s">
        <v>148</v>
      </c>
      <c r="D86" s="67">
        <f>INDEX(Output!$C$5:$BW$185,MATCH($C86,Output!$C$5:$C$185,0),63)</f>
        <v>62.124400000000001</v>
      </c>
      <c r="E86" s="59">
        <v>62.46</v>
      </c>
      <c r="F86" s="67">
        <f>(INDEX(Output!$C$5:$BW$185,MATCH($C86,Output!$C$5:$C$185,0),21))/$AP86</f>
        <v>12.148488888888888</v>
      </c>
      <c r="G86" s="59">
        <v>12.24</v>
      </c>
      <c r="H86" s="67">
        <f>(INDEX(Output!$C$5:$BW$185,MATCH($C86,Output!$C$5:$C$185,0),36))/$AP86</f>
        <v>6.3520888888888891E-2</v>
      </c>
      <c r="I86" s="59">
        <v>0.06</v>
      </c>
      <c r="J86" s="67">
        <f t="shared" si="79"/>
        <v>47.802955362737777</v>
      </c>
      <c r="K86" s="59">
        <v>47.63</v>
      </c>
      <c r="L86" s="67">
        <f>(((INDEX(Output!$C$5:$BW$185,MATCH($C86,Output!$C$5:$C$185,0),14))*3.4121416)+((INDEX(Output!$C$5:$BW$185,MATCH($C86,Output!$C$5:$C$185,0),29))*99.976))/$AP86</f>
        <v>0.95339779626666665</v>
      </c>
      <c r="M86" s="59">
        <v>0.59</v>
      </c>
      <c r="N86" s="67">
        <f>(((INDEX(Output!$C$5:$BW$185,MATCH($C86,Output!$C$5:$C$185,0),15))*3.4121416)+((INDEX(Output!$C$5:$BW$185,MATCH($C86,Output!$C$5:$C$185,0),30))*99.976))/$AP86</f>
        <v>17.476534322986666</v>
      </c>
      <c r="O86" s="59">
        <v>17.059999999999999</v>
      </c>
      <c r="P86" s="67">
        <f>(((INDEX(Output!$C$5:$BW$185,MATCH($C86,Output!$C$5:$C$185,0),20))*3.4121416)+((INDEX(Output!$C$5:$BW$185,MATCH($C86,Output!$C$5:$C$185,0),35))*99.976))/$AP86</f>
        <v>11.213768309756443</v>
      </c>
      <c r="Q86" s="59">
        <v>11.22</v>
      </c>
      <c r="R86" s="67">
        <f>(((INDEX(Output!$C$5:$BW$185,MATCH($C86,Output!$C$5:$C$185,0),37))+(INDEX(Output!$C$5:$BW$185,MATCH($C86,Output!$C$5:$C$185,0),38)))*99.976)/$AP86</f>
        <v>0</v>
      </c>
      <c r="S86" s="59">
        <v>0</v>
      </c>
      <c r="T86" s="67">
        <f>(((INDEX(Output!$C$5:$BW$185,MATCH($C86,Output!$C$5:$C$185,0),22))+(INDEX(Output!$C$5:$BW$185,MATCH($C86,Output!$C$5:$C$185,0),23))+(INDEX(Output!$C$5:$BW$185,MATCH($C86,Output!$C$5:$C$185,0),24))+(INDEX(Output!$C$5:$BW$185,MATCH($C86,Output!$C$5:$C$185,0),25)))*3.4121416)/$AP86</f>
        <v>12.407744898428444</v>
      </c>
      <c r="U86" s="59">
        <v>12.41</v>
      </c>
      <c r="V86" s="67">
        <f>(((INDEX(Output!$C$5:$BW$185,MATCH($C86,Output!$C$5:$C$185,0),16))*3.4121416)+((INDEX(Output!$C$5:$BW$185,MATCH($C86,Output!$C$5:$C$185,0),31))*99.976))/$AP86</f>
        <v>12.762061682172446</v>
      </c>
      <c r="W86" s="59">
        <v>13.5</v>
      </c>
      <c r="X86" s="67">
        <f>(((INDEX(Output!$C$5:$BW$185,MATCH($C86,Output!$C$5:C$185,0),18))*3.4121416)+((INDEX(Output!$C$5:$BW$185,MATCH($C86,Output!$C$5:C$185,0),33))*99.976))/$AP86</f>
        <v>0</v>
      </c>
      <c r="Y86" s="59">
        <v>0</v>
      </c>
      <c r="Z86" s="67">
        <f>(((INDEX(Output!$C$5:$BW$185,MATCH($C86,Output!$C$5:C$185,0),17))*3.4121416)+((INDEX(Output!$C$5:$BW$185,MATCH($C86,Output!$C$5:C$185,0),32))*99.976))/$AP86</f>
        <v>0</v>
      </c>
      <c r="AA86" s="59">
        <v>0</v>
      </c>
      <c r="AB86" s="67">
        <f>(((INDEX(Output!$C$5:$BW$185,MATCH($C86,Output!$C$5:C$185,0),19))*3.4121416)+((INDEX(Output!$C$5:$BW$185,MATCH($C86,Output!$C$5:C$185,0),34))*99.976))/$AP86</f>
        <v>5.3971932515555556</v>
      </c>
      <c r="AC86" s="59">
        <v>5.27</v>
      </c>
      <c r="AD86" s="68">
        <f>INDEX(Output!$C$5:$CC$185,MATCH($C86,Output!$C$5:$C$185,0),76)+INDEX(Output!$C$5:$CC$185,MATCH($C86,Output!$C$5:$C$185,0),79)</f>
        <v>0</v>
      </c>
      <c r="AE86" s="61">
        <v>0</v>
      </c>
      <c r="AF86" s="68">
        <f>INDEX(Output!$C$5:$CD$185,MATCH($C86,Output!$C$5:$C$185,0),74)+INDEX(Output!$C$5:$CD$185,MATCH($C86,Output!$C$5:$C$185,0),77)</f>
        <v>0</v>
      </c>
      <c r="AG86" s="61">
        <v>0</v>
      </c>
      <c r="AH86" s="69">
        <f t="shared" si="80"/>
        <v>2.5723833676758068E-2</v>
      </c>
      <c r="AI86" s="70">
        <f t="shared" si="81"/>
        <v>4.0186465198521135E-3</v>
      </c>
      <c r="AJ86" s="69">
        <f t="shared" si="82"/>
        <v>2.0650803298305133E-2</v>
      </c>
      <c r="AK86" s="70">
        <f t="shared" si="83"/>
        <v>3.5819637589549454E-3</v>
      </c>
      <c r="AL86" s="67" t="str">
        <f t="shared" si="73"/>
        <v>Yes</v>
      </c>
      <c r="AM86" s="67" t="str">
        <f t="shared" si="40"/>
        <v>Yes</v>
      </c>
      <c r="AN86" s="71" t="str">
        <f>IF((AL86=AM86),(IF(AND(AI86&gt;(-0.5%*D$83),AI86&lt;(0.5%*D$83),AE86&lt;=AD86,AG86&lt;=AF86,(COUNTBLANK(D86:AK86)=0)),"Pass","Fail")),IF(COUNTA(D86:AK86)=0,"","Fail"))</f>
        <v>Pass</v>
      </c>
      <c r="AO86" s="74"/>
      <c r="AP86" s="65">
        <f>IF(ISNUMBER(SEARCH("RetlMed",C86)),Lookup!D$2,IF(ISNUMBER(SEARCH("OffSml",C86)),Lookup!A$2,IF(ISNUMBER(SEARCH("OffMed",C86)),Lookup!B$2,IF(ISNUMBER(SEARCH("OffLrg",C86)),Lookup!C$2,IF(ISNUMBER(SEARCH("RetlStrp",C86)),Lookup!E$2)))))</f>
        <v>22500</v>
      </c>
      <c r="AQ86" s="75"/>
      <c r="AR86" s="24"/>
    </row>
    <row r="87" spans="1:44" s="82" customFormat="1" ht="25.5" customHeight="1" x14ac:dyDescent="0.3">
      <c r="A87" s="22"/>
      <c r="B87" s="57" t="str">
        <f t="shared" si="70"/>
        <v>CBECC 2025.2.0</v>
      </c>
      <c r="C87" s="17" t="s">
        <v>149</v>
      </c>
      <c r="D87" s="67">
        <f>INDEX(Output!$C$5:$BW$185,MATCH($C87,Output!$C$5:$C$185,0),63)</f>
        <v>50.748800000000003</v>
      </c>
      <c r="E87" s="59">
        <v>54.26</v>
      </c>
      <c r="F87" s="67">
        <f>(INDEX(Output!$C$5:$BW$185,MATCH($C87,Output!$C$5:$C$185,0),21))/$AP87</f>
        <v>9.7091555555555562</v>
      </c>
      <c r="G87" s="59">
        <v>10.59</v>
      </c>
      <c r="H87" s="67">
        <f>(INDEX(Output!$C$5:$BW$185,MATCH($C87,Output!$C$5:$C$185,0),36))/$AP87</f>
        <v>6.4999111111111119E-2</v>
      </c>
      <c r="I87" s="59">
        <v>0.06</v>
      </c>
      <c r="J87" s="67">
        <f t="shared" si="79"/>
        <v>39.627290713998221</v>
      </c>
      <c r="K87" s="59">
        <v>42.11</v>
      </c>
      <c r="L87" s="67">
        <f>(((INDEX(Output!$C$5:$BW$185,MATCH($C87,Output!$C$5:$C$185,0),14))*3.4121416)+((INDEX(Output!$C$5:$BW$185,MATCH($C87,Output!$C$5:$C$185,0),29))*99.976))/$AP87</f>
        <v>1.1011445507555557</v>
      </c>
      <c r="M87" s="59">
        <v>0.7</v>
      </c>
      <c r="N87" s="67">
        <f>(((INDEX(Output!$C$5:$BW$185,MATCH($C87,Output!$C$5:$C$185,0),15))*3.4121416)+((INDEX(Output!$C$5:$BW$185,MATCH($C87,Output!$C$5:$C$185,0),30))*99.976))/$AP87</f>
        <v>9.1531229197582213</v>
      </c>
      <c r="O87" s="59">
        <v>11.46</v>
      </c>
      <c r="P87" s="67">
        <f>(((INDEX(Output!$C$5:$BW$185,MATCH($C87,Output!$C$5:$C$185,0),20))*3.4121416)+((INDEX(Output!$C$5:$BW$185,MATCH($C87,Output!$C$5:$C$185,0),35))*99.976))/$AP87</f>
        <v>11.213768309756443</v>
      </c>
      <c r="Q87" s="59">
        <v>11.22</v>
      </c>
      <c r="R87" s="67">
        <f>(((INDEX(Output!$C$5:$BW$185,MATCH($C87,Output!$C$5:$C$185,0),37))+(INDEX(Output!$C$5:$BW$185,MATCH($C87,Output!$C$5:$C$185,0),38)))*99.976)/$AP87</f>
        <v>0</v>
      </c>
      <c r="S87" s="59">
        <v>0</v>
      </c>
      <c r="T87" s="67">
        <f>(((INDEX(Output!$C$5:$BW$185,MATCH($C87,Output!$C$5:$C$185,0),22))+(INDEX(Output!$C$5:$BW$185,MATCH($C87,Output!$C$5:$C$185,0),23))+(INDEX(Output!$C$5:$BW$185,MATCH($C87,Output!$C$5:$C$185,0),24))+(INDEX(Output!$C$5:$BW$185,MATCH($C87,Output!$C$5:$C$185,0),25)))*3.4121416)/$AP87</f>
        <v>12.407744898428444</v>
      </c>
      <c r="U87" s="59">
        <v>12.41</v>
      </c>
      <c r="V87" s="67">
        <f>(((INDEX(Output!$C$5:$BW$185,MATCH($C87,Output!$C$5:$C$185,0),16))*3.4121416)+((INDEX(Output!$C$5:$BW$185,MATCH($C87,Output!$C$5:$C$185,0),31))*99.976))/$AP87</f>
        <v>12.762061682172446</v>
      </c>
      <c r="W87" s="59">
        <v>13.46</v>
      </c>
      <c r="X87" s="67">
        <f>(((INDEX(Output!$C$5:$BW$185,MATCH($C87,Output!$C$5:C$185,0),18))*3.4121416)+((INDEX(Output!$C$5:$BW$185,MATCH($C87,Output!$C$5:C$185,0),33))*99.976))/$AP87</f>
        <v>0</v>
      </c>
      <c r="Y87" s="59">
        <v>0</v>
      </c>
      <c r="Z87" s="67">
        <f>(((INDEX(Output!$C$5:$BW$185,MATCH($C87,Output!$C$5:C$185,0),17))*3.4121416)+((INDEX(Output!$C$5:$BW$185,MATCH($C87,Output!$C$5:C$185,0),32))*99.976))/$AP87</f>
        <v>0</v>
      </c>
      <c r="AA87" s="59">
        <v>0</v>
      </c>
      <c r="AB87" s="67">
        <f>(((INDEX(Output!$C$5:$BW$185,MATCH($C87,Output!$C$5:C$185,0),19))*3.4121416)+((INDEX(Output!$C$5:$BW$185,MATCH($C87,Output!$C$5:C$185,0),34))*99.976))/$AP87</f>
        <v>5.3971932515555556</v>
      </c>
      <c r="AC87" s="59">
        <v>5.27</v>
      </c>
      <c r="AD87" s="68">
        <f>INDEX(Output!$C$5:$CC$185,MATCH($C87,Output!$C$5:$C$185,0),76)+INDEX(Output!$C$5:$CC$185,MATCH($C87,Output!$C$5:$C$185,0),79)</f>
        <v>0</v>
      </c>
      <c r="AE87" s="61">
        <v>0</v>
      </c>
      <c r="AF87" s="68">
        <f>INDEX(Output!$C$5:$CD$185,MATCH($C87,Output!$C$5:$C$185,0),74)+INDEX(Output!$C$5:$CD$185,MATCH($C87,Output!$C$5:$C$185,0),77)</f>
        <v>0</v>
      </c>
      <c r="AG87" s="61">
        <v>0</v>
      </c>
      <c r="AH87" s="69">
        <f t="shared" si="80"/>
        <v>-0.1620964759338511</v>
      </c>
      <c r="AI87" s="70">
        <f t="shared" si="81"/>
        <v>-0.12779295933129725</v>
      </c>
      <c r="AJ87" s="69">
        <f t="shared" si="82"/>
        <v>-0.15390950637112774</v>
      </c>
      <c r="AK87" s="70">
        <f t="shared" si="83"/>
        <v>-0.11272650653181629</v>
      </c>
      <c r="AL87" s="67" t="str">
        <f t="shared" si="73"/>
        <v>No</v>
      </c>
      <c r="AM87" s="67" t="str">
        <f t="shared" si="40"/>
        <v>No</v>
      </c>
      <c r="AN87" s="71" t="str">
        <f>IF((AL87=AM87),(IF(AND(AI87&gt;(-0.5%*D$83),AI87&lt;(0.5%*D$83),AE87&lt;=AD87,AG87&lt;=AF87,(COUNTBLANK(D87:AK87)=0)),"Pass","Fail")),IF(COUNTA(D87:AK87)=0,"","Fail"))</f>
        <v>Pass</v>
      </c>
      <c r="AO87" s="74"/>
      <c r="AP87" s="65">
        <f>IF(ISNUMBER(SEARCH("RetlMed",C87)),Lookup!D$2,IF(ISNUMBER(SEARCH("OffSml",C87)),Lookup!A$2,IF(ISNUMBER(SEARCH("OffMed",C87)),Lookup!B$2,IF(ISNUMBER(SEARCH("OffLrg",C87)),Lookup!C$2,IF(ISNUMBER(SEARCH("RetlStrp",C87)),Lookup!E$2)))))</f>
        <v>22500</v>
      </c>
      <c r="AQ87" s="75"/>
      <c r="AR87" s="24"/>
    </row>
    <row r="88" spans="1:44" s="43" customFormat="1" ht="26.25" customHeight="1" x14ac:dyDescent="0.3">
      <c r="A88" s="45"/>
      <c r="B88" s="57" t="str">
        <f t="shared" si="70"/>
        <v>CBECC 2025.2.0</v>
      </c>
      <c r="C88" s="16" t="s">
        <v>150</v>
      </c>
      <c r="D88" s="58">
        <f>INDEX(Output!$C$5:$BW$185,MATCH($C88,Output!$C$5:$C$185,0),63)</f>
        <v>41.723700000000001</v>
      </c>
      <c r="E88" s="59">
        <v>41.98</v>
      </c>
      <c r="F88" s="58">
        <f>(INDEX(Output!$C$5:$BW$185,MATCH($C88,Output!$C$5:$C$185,0),21))/$AP88</f>
        <v>7.6722222222222225</v>
      </c>
      <c r="G88" s="59">
        <v>7.92</v>
      </c>
      <c r="H88" s="58">
        <f>(INDEX(Output!$C$5:$BW$185,MATCH($C88,Output!$C$5:$C$185,0),36))/$AP88</f>
        <v>8.6811111111111117E-2</v>
      </c>
      <c r="I88" s="59">
        <v>7.0000000000000007E-2</v>
      </c>
      <c r="J88" s="58">
        <f t="shared" ref="J88:J92" si="84">SUM(L88,N88,P88,V88,X88,Z88,AB88)</f>
        <v>34.857651541208888</v>
      </c>
      <c r="K88" s="59">
        <v>34.26</v>
      </c>
      <c r="L88" s="58">
        <f>(((INDEX(Output!$C$5:$BW$185,MATCH($C88,Output!$C$5:$C$185,0),14))*3.4121416)+((INDEX(Output!$C$5:$BW$185,MATCH($C88,Output!$C$5:$C$185,0),29))*99.976))/$AP88</f>
        <v>2.5051230705777776</v>
      </c>
      <c r="M88" s="59">
        <v>1.2</v>
      </c>
      <c r="N88" s="58">
        <f>(((INDEX(Output!$C$5:$BW$185,MATCH($C88,Output!$C$5:$C$185,0),15))*3.4121416)+((INDEX(Output!$C$5:$BW$185,MATCH($C88,Output!$C$5:$C$185,0),30))*99.976))/$AP88</f>
        <v>5.1615390157831111</v>
      </c>
      <c r="O88" s="59">
        <v>5.72</v>
      </c>
      <c r="P88" s="58">
        <f>(((INDEX(Output!$C$5:$BW$185,MATCH($C88,Output!$C$5:$C$185,0),20))*3.4121416)+((INDEX(Output!$C$5:$BW$185,MATCH($C88,Output!$C$5:$C$185,0),35))*99.976))/$AP88</f>
        <v>11.213768309756443</v>
      </c>
      <c r="Q88" s="59">
        <v>11.22</v>
      </c>
      <c r="R88" s="58">
        <f>(((INDEX(Output!$C$5:$BW$185,MATCH($C88,Output!$C$5:$C$185,0),37))+(INDEX(Output!$C$5:$BW$185,MATCH($C88,Output!$C$5:$C$185,0),38)))*99.976)/$AP88</f>
        <v>0</v>
      </c>
      <c r="S88" s="59">
        <v>0</v>
      </c>
      <c r="T88" s="58">
        <f>(((INDEX(Output!$C$5:$BW$185,MATCH($C88,Output!$C$5:$C$185,0),22))+(INDEX(Output!$C$5:$BW$185,MATCH($C88,Output!$C$5:$C$185,0),23))+(INDEX(Output!$C$5:$BW$185,MATCH($C88,Output!$C$5:$C$185,0),24))+(INDEX(Output!$C$5:$BW$185,MATCH($C88,Output!$C$5:$C$185,0),25)))*3.4121416)/$AP88</f>
        <v>12.407744898428444</v>
      </c>
      <c r="U88" s="59">
        <v>12.41</v>
      </c>
      <c r="V88" s="58">
        <f>(((INDEX(Output!$C$5:$BW$185,MATCH($C88,Output!$C$5:$C$185,0),16))*3.4121416)+((INDEX(Output!$C$5:$BW$185,MATCH($C88,Output!$C$5:$C$185,0),31))*99.976))/$AP88</f>
        <v>9.8033254579804439</v>
      </c>
      <c r="W88" s="59">
        <v>10.09</v>
      </c>
      <c r="X88" s="58">
        <f>(((INDEX(Output!$C$5:$BW$185,MATCH($C88,Output!$C$5:C$185,0),18))*3.4121416)+((INDEX(Output!$C$5:$BW$185,MATCH($C88,Output!$C$5:C$185,0),33))*99.976))/$AP88</f>
        <v>0</v>
      </c>
      <c r="Y88" s="59">
        <v>0</v>
      </c>
      <c r="Z88" s="58">
        <f>(((INDEX(Output!$C$5:$BW$185,MATCH($C88,Output!$C$5:C$185,0),17))*3.4121416)+((INDEX(Output!$C$5:$BW$185,MATCH($C88,Output!$C$5:C$185,0),32))*99.976))/$AP88</f>
        <v>0</v>
      </c>
      <c r="AA88" s="59">
        <v>0</v>
      </c>
      <c r="AB88" s="58">
        <f>(((INDEX(Output!$C$5:$BW$185,MATCH($C88,Output!$C$5:C$185,0),19))*3.4121416)+((INDEX(Output!$C$5:$BW$185,MATCH($C88,Output!$C$5:C$185,0),34))*99.976))/$AP88</f>
        <v>6.173895687111111</v>
      </c>
      <c r="AC88" s="59">
        <v>6.05</v>
      </c>
      <c r="AD88" s="60">
        <f>INDEX(Output!$C$5:$CC$185,MATCH($C88,Output!$C$5:$C$185,0),76)+INDEX(Output!$C$5:$CC$185,MATCH($C88,Output!$C$5:$C$185,0),79)</f>
        <v>0</v>
      </c>
      <c r="AE88" s="61">
        <v>0</v>
      </c>
      <c r="AF88" s="60">
        <f>INDEX(Output!$C$5:$CD$185,MATCH($C88,Output!$C$5:$C$185,0),74)+INDEX(Output!$C$5:$CD$185,MATCH($C88,Output!$C$5:$C$185,0),77)</f>
        <v>0</v>
      </c>
      <c r="AG88" s="61">
        <v>0</v>
      </c>
      <c r="AH88" s="62"/>
      <c r="AI88" s="58"/>
      <c r="AJ88" s="62"/>
      <c r="AK88" s="72"/>
      <c r="AL88" s="58"/>
      <c r="AM88" s="58"/>
      <c r="AN88" s="63"/>
      <c r="AO88" s="64"/>
      <c r="AP88" s="65">
        <f>IF(ISNUMBER(SEARCH("RetlMed",C88)),Lookup!D$2,IF(ISNUMBER(SEARCH("OffSml",C88)),Lookup!A$2,IF(ISNUMBER(SEARCH("OffMed",C88)),Lookup!B$2,IF(ISNUMBER(SEARCH("OffLrg",C88)),Lookup!C$2,IF(ISNUMBER(SEARCH("RetlStrp",C88)),Lookup!E$2)))))</f>
        <v>22500</v>
      </c>
      <c r="AR88" s="56"/>
    </row>
    <row r="89" spans="1:44" s="82" customFormat="1" ht="25.5" customHeight="1" x14ac:dyDescent="0.3">
      <c r="A89" s="22"/>
      <c r="B89" s="57" t="str">
        <f t="shared" si="70"/>
        <v>CBECC 2025.2.0</v>
      </c>
      <c r="C89" s="17" t="s">
        <v>151</v>
      </c>
      <c r="D89" s="67">
        <f>INDEX(Output!$C$5:$BW$185,MATCH($C89,Output!$C$5:$C$185,0),63)</f>
        <v>41.298299999999998</v>
      </c>
      <c r="E89" s="59">
        <v>41.47</v>
      </c>
      <c r="F89" s="67">
        <f>(INDEX(Output!$C$5:$BW$185,MATCH($C89,Output!$C$5:$C$185,0),21))/$AP89</f>
        <v>7.5765777777777776</v>
      </c>
      <c r="G89" s="59">
        <v>7.81</v>
      </c>
      <c r="H89" s="67">
        <f>(INDEX(Output!$C$5:$BW$185,MATCH($C89,Output!$C$5:$C$185,0),36))/$AP89</f>
        <v>8.6811111111111117E-2</v>
      </c>
      <c r="I89" s="59">
        <v>7.0000000000000007E-2</v>
      </c>
      <c r="J89" s="67">
        <f t="shared" si="84"/>
        <v>34.531344648732443</v>
      </c>
      <c r="K89" s="59">
        <v>33.840000000000003</v>
      </c>
      <c r="L89" s="67">
        <f>(((INDEX(Output!$C$5:$BW$185,MATCH($C89,Output!$C$5:$C$185,0),14))*3.4121416)+((INDEX(Output!$C$5:$BW$185,MATCH($C89,Output!$C$5:$C$185,0),29))*99.976))/$AP89</f>
        <v>2.5051230705777776</v>
      </c>
      <c r="M89" s="59">
        <v>1.1399999999999999</v>
      </c>
      <c r="N89" s="67">
        <f>(((INDEX(Output!$C$5:$BW$185,MATCH($C89,Output!$C$5:$C$185,0),15))*3.4121416)+((INDEX(Output!$C$5:$BW$185,MATCH($C89,Output!$C$5:$C$185,0),30))*99.976))/$AP89</f>
        <v>4.8352321233066666</v>
      </c>
      <c r="O89" s="59">
        <v>5.35</v>
      </c>
      <c r="P89" s="67">
        <f>(((INDEX(Output!$C$5:$BW$185,MATCH($C89,Output!$C$5:$C$185,0),20))*3.4121416)+((INDEX(Output!$C$5:$BW$185,MATCH($C89,Output!$C$5:$C$185,0),35))*99.976))/$AP89</f>
        <v>11.213768309756443</v>
      </c>
      <c r="Q89" s="59">
        <v>11.22</v>
      </c>
      <c r="R89" s="67">
        <f>(((INDEX(Output!$C$5:$BW$185,MATCH($C89,Output!$C$5:$C$185,0),37))+(INDEX(Output!$C$5:$BW$185,MATCH($C89,Output!$C$5:$C$185,0),38)))*99.976)/$AP89</f>
        <v>0</v>
      </c>
      <c r="S89" s="59">
        <v>0</v>
      </c>
      <c r="T89" s="67">
        <f>(((INDEX(Output!$C$5:$BW$185,MATCH($C89,Output!$C$5:$C$185,0),22))+(INDEX(Output!$C$5:$BW$185,MATCH($C89,Output!$C$5:$C$185,0),23))+(INDEX(Output!$C$5:$BW$185,MATCH($C89,Output!$C$5:$C$185,0),24))+(INDEX(Output!$C$5:$BW$185,MATCH($C89,Output!$C$5:$C$185,0),25)))*3.4121416)/$AP89</f>
        <v>12.407744898428444</v>
      </c>
      <c r="U89" s="59">
        <v>12.41</v>
      </c>
      <c r="V89" s="67">
        <f>(((INDEX(Output!$C$5:$BW$185,MATCH($C89,Output!$C$5:$C$185,0),16))*3.4121416)+((INDEX(Output!$C$5:$BW$185,MATCH($C89,Output!$C$5:$C$185,0),31))*99.976))/$AP89</f>
        <v>9.8033254579804439</v>
      </c>
      <c r="W89" s="59">
        <v>10.09</v>
      </c>
      <c r="X89" s="67">
        <f>(((INDEX(Output!$C$5:$BW$185,MATCH($C89,Output!$C$5:C$185,0),18))*3.4121416)+((INDEX(Output!$C$5:$BW$185,MATCH($C89,Output!$C$5:C$185,0),33))*99.976))/$AP89</f>
        <v>0</v>
      </c>
      <c r="Y89" s="59">
        <v>0</v>
      </c>
      <c r="Z89" s="67">
        <f>(((INDEX(Output!$C$5:$BW$185,MATCH($C89,Output!$C$5:C$185,0),17))*3.4121416)+((INDEX(Output!$C$5:$BW$185,MATCH($C89,Output!$C$5:C$185,0),32))*99.976))/$AP89</f>
        <v>0</v>
      </c>
      <c r="AA89" s="59">
        <v>0</v>
      </c>
      <c r="AB89" s="67">
        <f>(((INDEX(Output!$C$5:$BW$185,MATCH($C89,Output!$C$5:C$185,0),19))*3.4121416)+((INDEX(Output!$C$5:$BW$185,MATCH($C89,Output!$C$5:C$185,0),34))*99.976))/$AP89</f>
        <v>6.173895687111111</v>
      </c>
      <c r="AC89" s="59">
        <v>6.05</v>
      </c>
      <c r="AD89" s="68">
        <f>INDEX(Output!$C$5:$CC$185,MATCH($C89,Output!$C$5:$C$185,0),76)+INDEX(Output!$C$5:$CC$185,MATCH($C89,Output!$C$5:$C$185,0),79)</f>
        <v>0</v>
      </c>
      <c r="AE89" s="61">
        <v>0</v>
      </c>
      <c r="AF89" s="68">
        <f>INDEX(Output!$C$5:$CD$185,MATCH($C89,Output!$C$5:$C$185,0),74)+INDEX(Output!$C$5:$CD$185,MATCH($C89,Output!$C$5:$C$185,0),77)</f>
        <v>0</v>
      </c>
      <c r="AG89" s="61">
        <v>0</v>
      </c>
      <c r="AH89" s="69">
        <f>IF($D$88=0,"",(D89-$D$88)/$D$88)</f>
        <v>-1.0195644202216086E-2</v>
      </c>
      <c r="AI89" s="70">
        <f>IF($E$88=0,"",(E89-$E$88)/$E$88)</f>
        <v>-1.2148642210576419E-2</v>
      </c>
      <c r="AJ89" s="69">
        <f>IF($J$88=0,"",(J89-$J$88)/$J$88)</f>
        <v>-9.3611266981277769E-3</v>
      </c>
      <c r="AK89" s="70">
        <f>IF($K$88=0,"",(K89-$K$88)/$K$88)</f>
        <v>-1.225919439579669E-2</v>
      </c>
      <c r="AL89" s="67" t="str">
        <f t="shared" si="73"/>
        <v>No</v>
      </c>
      <c r="AM89" s="67" t="str">
        <f t="shared" si="40"/>
        <v>No</v>
      </c>
      <c r="AN89" s="71" t="str">
        <f>IF((AL89=AM89),(IF(AND(AI89&gt;(-0.5%*D$88),AI89&lt;(0.5%*D$88),AE89&lt;=AD89,AG89&lt;=AF89,(COUNTBLANK(D89:AK89)=0)),"Pass","Fail")),IF(COUNTA(D89:AK89)=0,"","Fail"))</f>
        <v>Pass</v>
      </c>
      <c r="AO89" s="74"/>
      <c r="AP89" s="65">
        <f>IF(ISNUMBER(SEARCH("RetlMed",C89)),Lookup!D$2,IF(ISNUMBER(SEARCH("OffSml",C89)),Lookup!A$2,IF(ISNUMBER(SEARCH("OffMed",C89)),Lookup!B$2,IF(ISNUMBER(SEARCH("OffLrg",C89)),Lookup!C$2,IF(ISNUMBER(SEARCH("RetlStrp",C89)),Lookup!E$2)))))</f>
        <v>22500</v>
      </c>
      <c r="AQ89" s="75"/>
      <c r="AR89" s="24"/>
    </row>
    <row r="90" spans="1:44" s="82" customFormat="1" ht="25.5" customHeight="1" x14ac:dyDescent="0.3">
      <c r="A90" s="22"/>
      <c r="B90" s="57" t="str">
        <f t="shared" si="70"/>
        <v>CBECC 2025.2.0</v>
      </c>
      <c r="C90" s="17" t="s">
        <v>152</v>
      </c>
      <c r="D90" s="67">
        <f>INDEX(Output!$C$5:$BW$185,MATCH($C90,Output!$C$5:$C$185,0),63)</f>
        <v>41.714300000000001</v>
      </c>
      <c r="E90" s="59">
        <v>41.83</v>
      </c>
      <c r="F90" s="67">
        <f>(INDEX(Output!$C$5:$BW$185,MATCH($C90,Output!$C$5:$C$185,0),21))/$AP90</f>
        <v>7.6722222222222225</v>
      </c>
      <c r="G90" s="59">
        <v>7.92</v>
      </c>
      <c r="H90" s="67">
        <f>(INDEX(Output!$C$5:$BW$185,MATCH($C90,Output!$C$5:$C$185,0),36))/$AP90</f>
        <v>8.665422222222223E-2</v>
      </c>
      <c r="I90" s="59">
        <v>7.0000000000000007E-2</v>
      </c>
      <c r="J90" s="67">
        <f t="shared" si="84"/>
        <v>34.84195753089778</v>
      </c>
      <c r="K90" s="59">
        <v>34.26</v>
      </c>
      <c r="L90" s="67">
        <f>(((INDEX(Output!$C$5:$BW$185,MATCH($C90,Output!$C$5:$C$185,0),14))*3.4121416)+((INDEX(Output!$C$5:$BW$185,MATCH($C90,Output!$C$5:$C$185,0),29))*99.976))/$AP90</f>
        <v>2.4894290602666667</v>
      </c>
      <c r="M90" s="59">
        <v>1.19</v>
      </c>
      <c r="N90" s="67">
        <f>(((INDEX(Output!$C$5:$BW$185,MATCH($C90,Output!$C$5:$C$185,0),15))*3.4121416)+((INDEX(Output!$C$5:$BW$185,MATCH($C90,Output!$C$5:$C$185,0),30))*99.976))/$AP90</f>
        <v>5.1615390157831111</v>
      </c>
      <c r="O90" s="59">
        <v>5.72</v>
      </c>
      <c r="P90" s="67">
        <f>(((INDEX(Output!$C$5:$BW$185,MATCH($C90,Output!$C$5:$C$185,0),20))*3.4121416)+((INDEX(Output!$C$5:$BW$185,MATCH($C90,Output!$C$5:$C$185,0),35))*99.976))/$AP90</f>
        <v>11.213768309756443</v>
      </c>
      <c r="Q90" s="59">
        <v>11.22</v>
      </c>
      <c r="R90" s="67">
        <f>(((INDEX(Output!$C$5:$BW$185,MATCH($C90,Output!$C$5:$C$185,0),37))+(INDEX(Output!$C$5:$BW$185,MATCH($C90,Output!$C$5:$C$185,0),38)))*99.976)/$AP90</f>
        <v>0</v>
      </c>
      <c r="S90" s="59">
        <v>0</v>
      </c>
      <c r="T90" s="67">
        <f>(((INDEX(Output!$C$5:$BW$185,MATCH($C90,Output!$C$5:$C$185,0),22))+(INDEX(Output!$C$5:$BW$185,MATCH($C90,Output!$C$5:$C$185,0),23))+(INDEX(Output!$C$5:$BW$185,MATCH($C90,Output!$C$5:$C$185,0),24))+(INDEX(Output!$C$5:$BW$185,MATCH($C90,Output!$C$5:$C$185,0),25)))*3.4121416)/$AP90</f>
        <v>12.407744898428444</v>
      </c>
      <c r="U90" s="59">
        <v>12.41</v>
      </c>
      <c r="V90" s="67">
        <f>(((INDEX(Output!$C$5:$BW$185,MATCH($C90,Output!$C$5:$C$185,0),16))*3.4121416)+((INDEX(Output!$C$5:$BW$185,MATCH($C90,Output!$C$5:$C$185,0),31))*99.976))/$AP90</f>
        <v>9.8033254579804439</v>
      </c>
      <c r="W90" s="59">
        <v>10.09</v>
      </c>
      <c r="X90" s="67">
        <f>(((INDEX(Output!$C$5:$BW$185,MATCH($C90,Output!$C$5:C$185,0),18))*3.4121416)+((INDEX(Output!$C$5:$BW$185,MATCH($C90,Output!$C$5:C$185,0),33))*99.976))/$AP90</f>
        <v>0</v>
      </c>
      <c r="Y90" s="59">
        <v>0</v>
      </c>
      <c r="Z90" s="67">
        <f>(((INDEX(Output!$C$5:$BW$185,MATCH($C90,Output!$C$5:C$185,0),17))*3.4121416)+((INDEX(Output!$C$5:$BW$185,MATCH($C90,Output!$C$5:C$185,0),32))*99.976))/$AP90</f>
        <v>0</v>
      </c>
      <c r="AA90" s="59">
        <v>0</v>
      </c>
      <c r="AB90" s="67">
        <f>(((INDEX(Output!$C$5:$BW$185,MATCH($C90,Output!$C$5:C$185,0),19))*3.4121416)+((INDEX(Output!$C$5:$BW$185,MATCH($C90,Output!$C$5:C$185,0),34))*99.976))/$AP90</f>
        <v>6.173895687111111</v>
      </c>
      <c r="AC90" s="59">
        <v>6.05</v>
      </c>
      <c r="AD90" s="68">
        <f>INDEX(Output!$C$5:$CC$185,MATCH($C90,Output!$C$5:$C$185,0),76)+INDEX(Output!$C$5:$CC$185,MATCH($C90,Output!$C$5:$C$185,0),79)</f>
        <v>0</v>
      </c>
      <c r="AE90" s="61">
        <v>0</v>
      </c>
      <c r="AF90" s="68">
        <f>INDEX(Output!$C$5:$CD$185,MATCH($C90,Output!$C$5:$C$185,0),74)+INDEX(Output!$C$5:$CD$185,MATCH($C90,Output!$C$5:$C$185,0),77)</f>
        <v>0</v>
      </c>
      <c r="AG90" s="61">
        <v>0</v>
      </c>
      <c r="AH90" s="69">
        <f t="shared" ref="AH90:AH92" si="85">IF($D$88=0,"",(D90-$D$88)/$D$88)</f>
        <v>-2.2529162082939453E-4</v>
      </c>
      <c r="AI90" s="70">
        <f t="shared" ref="AI90:AI92" si="86">IF($E$88=0,"",(E90-$E$88)/$E$88)</f>
        <v>-3.5731300619342207E-3</v>
      </c>
      <c r="AJ90" s="69">
        <f t="shared" ref="AJ90:AJ92" si="87">IF($J$88=0,"",(J90-$J$88)/$J$88)</f>
        <v>-4.5023143032326058E-4</v>
      </c>
      <c r="AK90" s="70">
        <f t="shared" ref="AK90:AK92" si="88">IF($K$88=0,"",(K90-$K$88)/$K$88)</f>
        <v>0</v>
      </c>
      <c r="AL90" s="67" t="str">
        <f t="shared" si="73"/>
        <v>No</v>
      </c>
      <c r="AM90" s="67" t="str">
        <f t="shared" si="40"/>
        <v>No</v>
      </c>
      <c r="AN90" s="71" t="str">
        <f>IF((AL90=AM90),(IF(AND(AI90&gt;(-0.5%*D$88),AI90&lt;(0.5%*D$88),AE90&lt;=AD90,AG90&lt;=AF90,(COUNTBLANK(D90:AK90)=0)),"Pass","Fail")),IF(COUNTA(D90:AK90)=0,"","Fail"))</f>
        <v>Pass</v>
      </c>
      <c r="AO90" s="74"/>
      <c r="AP90" s="65">
        <f>IF(ISNUMBER(SEARCH("RetlMed",C90)),Lookup!D$2,IF(ISNUMBER(SEARCH("OffSml",C90)),Lookup!A$2,IF(ISNUMBER(SEARCH("OffMed",C90)),Lookup!B$2,IF(ISNUMBER(SEARCH("OffLrg",C90)),Lookup!C$2,IF(ISNUMBER(SEARCH("RetlStrp",C90)),Lookup!E$2)))))</f>
        <v>22500</v>
      </c>
      <c r="AQ90" s="75"/>
      <c r="AR90" s="24"/>
    </row>
    <row r="91" spans="1:44" s="82" customFormat="1" ht="25.5" customHeight="1" x14ac:dyDescent="0.3">
      <c r="A91" s="22"/>
      <c r="B91" s="57" t="str">
        <f t="shared" si="70"/>
        <v>CBECC 2025.2.0</v>
      </c>
      <c r="C91" s="17" t="s">
        <v>153</v>
      </c>
      <c r="D91" s="67">
        <f>INDEX(Output!$C$5:$BW$185,MATCH($C91,Output!$C$5:$C$185,0),63)</f>
        <v>44.592500000000001</v>
      </c>
      <c r="E91" s="59">
        <v>43.95</v>
      </c>
      <c r="F91" s="67">
        <f>(INDEX(Output!$C$5:$BW$185,MATCH($C91,Output!$C$5:$C$185,0),21))/$AP91</f>
        <v>8.3554666666666666</v>
      </c>
      <c r="G91" s="59">
        <v>8.33</v>
      </c>
      <c r="H91" s="67">
        <f>(INDEX(Output!$C$5:$BW$185,MATCH($C91,Output!$C$5:$C$185,0),36))/$AP91</f>
        <v>8.1944444444444445E-2</v>
      </c>
      <c r="I91" s="59">
        <v>7.0000000000000007E-2</v>
      </c>
      <c r="J91" s="67">
        <f t="shared" si="84"/>
        <v>36.702541673731552</v>
      </c>
      <c r="K91" s="59">
        <v>35.53</v>
      </c>
      <c r="L91" s="67">
        <f>(((INDEX(Output!$C$5:$BW$185,MATCH($C91,Output!$C$5:$C$185,0),14))*3.4121416)+((INDEX(Output!$C$5:$BW$185,MATCH($C91,Output!$C$5:$C$185,0),29))*99.976))/$AP91</f>
        <v>2.0185954208000001</v>
      </c>
      <c r="M91" s="59">
        <v>1.06</v>
      </c>
      <c r="N91" s="67">
        <f>(((INDEX(Output!$C$5:$BW$185,MATCH($C91,Output!$C$5:$C$185,0),15))*3.4121416)+((INDEX(Output!$C$5:$BW$185,MATCH($C91,Output!$C$5:$C$185,0),30))*99.976))/$AP91</f>
        <v>7.4929567980835561</v>
      </c>
      <c r="O91" s="59">
        <v>5.76</v>
      </c>
      <c r="P91" s="67">
        <f>(((INDEX(Output!$C$5:$BW$185,MATCH($C91,Output!$C$5:$C$185,0),20))*3.4121416)+((INDEX(Output!$C$5:$BW$185,MATCH($C91,Output!$C$5:$C$185,0),35))*99.976))/$AP91</f>
        <v>11.213768309756443</v>
      </c>
      <c r="Q91" s="59">
        <v>11.22</v>
      </c>
      <c r="R91" s="67">
        <f>(((INDEX(Output!$C$5:$BW$185,MATCH($C91,Output!$C$5:$C$185,0),37))+(INDEX(Output!$C$5:$BW$185,MATCH($C91,Output!$C$5:$C$185,0),38)))*99.976)/$AP91</f>
        <v>0</v>
      </c>
      <c r="S91" s="59">
        <v>0</v>
      </c>
      <c r="T91" s="67">
        <f>(((INDEX(Output!$C$5:$BW$185,MATCH($C91,Output!$C$5:$C$185,0),22))+(INDEX(Output!$C$5:$BW$185,MATCH($C91,Output!$C$5:$C$185,0),23))+(INDEX(Output!$C$5:$BW$185,MATCH($C91,Output!$C$5:$C$185,0),24))+(INDEX(Output!$C$5:$BW$185,MATCH($C91,Output!$C$5:$C$185,0),25)))*3.4121416)/$AP91</f>
        <v>12.407744898428444</v>
      </c>
      <c r="U91" s="59">
        <v>12.41</v>
      </c>
      <c r="V91" s="67">
        <f>(((INDEX(Output!$C$5:$BW$185,MATCH($C91,Output!$C$5:$C$185,0),16))*3.4121416)+((INDEX(Output!$C$5:$BW$185,MATCH($C91,Output!$C$5:$C$185,0),31))*99.976))/$AP91</f>
        <v>9.8033254579804439</v>
      </c>
      <c r="W91" s="59">
        <v>11.45</v>
      </c>
      <c r="X91" s="67">
        <f>(((INDEX(Output!$C$5:$BW$185,MATCH($C91,Output!$C$5:C$185,0),18))*3.4121416)+((INDEX(Output!$C$5:$BW$185,MATCH($C91,Output!$C$5:C$185,0),33))*99.976))/$AP91</f>
        <v>0</v>
      </c>
      <c r="Y91" s="59">
        <v>0</v>
      </c>
      <c r="Z91" s="67">
        <f>(((INDEX(Output!$C$5:$BW$185,MATCH($C91,Output!$C$5:C$185,0),17))*3.4121416)+((INDEX(Output!$C$5:$BW$185,MATCH($C91,Output!$C$5:C$185,0),32))*99.976))/$AP91</f>
        <v>0</v>
      </c>
      <c r="AA91" s="59">
        <v>0</v>
      </c>
      <c r="AB91" s="67">
        <f>(((INDEX(Output!$C$5:$BW$185,MATCH($C91,Output!$C$5:C$185,0),19))*3.4121416)+((INDEX(Output!$C$5:$BW$185,MATCH($C91,Output!$C$5:C$185,0),34))*99.976))/$AP91</f>
        <v>6.173895687111111</v>
      </c>
      <c r="AC91" s="59">
        <v>6.05</v>
      </c>
      <c r="AD91" s="68">
        <f>INDEX(Output!$C$5:$CC$185,MATCH($C91,Output!$C$5:$C$185,0),76)+INDEX(Output!$C$5:$CC$185,MATCH($C91,Output!$C$5:$C$185,0),79)</f>
        <v>0</v>
      </c>
      <c r="AE91" s="61">
        <v>0</v>
      </c>
      <c r="AF91" s="68">
        <f>INDEX(Output!$C$5:$CD$185,MATCH($C91,Output!$C$5:$C$185,0),74)+INDEX(Output!$C$5:$CD$185,MATCH($C91,Output!$C$5:$C$185,0),77)</f>
        <v>0</v>
      </c>
      <c r="AG91" s="61">
        <v>0</v>
      </c>
      <c r="AH91" s="69">
        <f t="shared" si="85"/>
        <v>6.8757085301639126E-2</v>
      </c>
      <c r="AI91" s="70">
        <f t="shared" si="86"/>
        <v>4.6927108146736687E-2</v>
      </c>
      <c r="AJ91" s="69">
        <f t="shared" si="87"/>
        <v>5.292640355709638E-2</v>
      </c>
      <c r="AK91" s="70">
        <f t="shared" si="88"/>
        <v>3.7069468768242943E-2</v>
      </c>
      <c r="AL91" s="67" t="str">
        <f t="shared" si="73"/>
        <v>Yes</v>
      </c>
      <c r="AM91" s="67" t="str">
        <f t="shared" si="40"/>
        <v>Yes</v>
      </c>
      <c r="AN91" s="71" t="str">
        <f>IF((AL91=AM91),(IF(AND(AI91&gt;(-0.5%*D$88),AI91&lt;(0.5%*D$88),AE91&lt;=AD91,AG91&lt;=AF91,(COUNTBLANK(D91:AK91)=0)),"Pass","Fail")),IF(COUNTA(D91:AK91)=0,"","Fail"))</f>
        <v>Pass</v>
      </c>
      <c r="AO91" s="74"/>
      <c r="AP91" s="65">
        <f>IF(ISNUMBER(SEARCH("RetlMed",C91)),Lookup!D$2,IF(ISNUMBER(SEARCH("OffSml",C91)),Lookup!A$2,IF(ISNUMBER(SEARCH("OffMed",C91)),Lookup!B$2,IF(ISNUMBER(SEARCH("OffLrg",C91)),Lookup!C$2,IF(ISNUMBER(SEARCH("RetlStrp",C91)),Lookup!E$2)))))</f>
        <v>22500</v>
      </c>
      <c r="AQ91" s="75"/>
      <c r="AR91" s="24"/>
    </row>
    <row r="92" spans="1:44" s="82" customFormat="1" ht="25.5" customHeight="1" x14ac:dyDescent="0.3">
      <c r="A92" s="22"/>
      <c r="B92" s="57" t="str">
        <f t="shared" si="70"/>
        <v>CBECC 2025.2.0</v>
      </c>
      <c r="C92" s="17" t="s">
        <v>154</v>
      </c>
      <c r="D92" s="67">
        <f>INDEX(Output!$C$5:$BW$185,MATCH($C92,Output!$C$5:$C$185,0),63)</f>
        <v>38.798299999999998</v>
      </c>
      <c r="E92" s="59">
        <v>40.98</v>
      </c>
      <c r="F92" s="67">
        <f>(INDEX(Output!$C$5:$BW$185,MATCH($C92,Output!$C$5:$C$185,0),21))/$AP92</f>
        <v>7.0347999999999997</v>
      </c>
      <c r="G92" s="59">
        <v>7.67</v>
      </c>
      <c r="H92" s="67">
        <f>(INDEX(Output!$C$5:$BW$185,MATCH($C92,Output!$C$5:$C$185,0),36))/$AP92</f>
        <v>8.6811111111111117E-2</v>
      </c>
      <c r="I92" s="59">
        <v>7.0000000000000007E-2</v>
      </c>
      <c r="J92" s="67">
        <f t="shared" si="84"/>
        <v>32.68280947578311</v>
      </c>
      <c r="K92" s="59">
        <v>33.44</v>
      </c>
      <c r="L92" s="67">
        <f>(((INDEX(Output!$C$5:$BW$185,MATCH($C92,Output!$C$5:$C$185,0),14))*3.4121416)+((INDEX(Output!$C$5:$BW$185,MATCH($C92,Output!$C$5:$C$185,0),29))*99.976))/$AP92</f>
        <v>2.5051497308444444</v>
      </c>
      <c r="M92" s="59">
        <v>1.23</v>
      </c>
      <c r="N92" s="67">
        <f>(((INDEX(Output!$C$5:$BW$185,MATCH($C92,Output!$C$5:$C$185,0),15))*3.4121416)+((INDEX(Output!$C$5:$BW$185,MATCH($C92,Output!$C$5:$C$185,0),30))*99.976))/$AP92</f>
        <v>2.9866702900906668</v>
      </c>
      <c r="O92" s="59">
        <v>3.51</v>
      </c>
      <c r="P92" s="67">
        <f>(((INDEX(Output!$C$5:$BW$185,MATCH($C92,Output!$C$5:$C$185,0),20))*3.4121416)+((INDEX(Output!$C$5:$BW$185,MATCH($C92,Output!$C$5:$C$185,0),35))*99.976))/$AP92</f>
        <v>11.213768309756443</v>
      </c>
      <c r="Q92" s="59">
        <v>11.22</v>
      </c>
      <c r="R92" s="67">
        <f>(((INDEX(Output!$C$5:$BW$185,MATCH($C92,Output!$C$5:$C$185,0),37))+(INDEX(Output!$C$5:$BW$185,MATCH($C92,Output!$C$5:$C$185,0),38)))*99.976)/$AP92</f>
        <v>0</v>
      </c>
      <c r="S92" s="59">
        <v>0</v>
      </c>
      <c r="T92" s="67">
        <f>(((INDEX(Output!$C$5:$BW$185,MATCH($C92,Output!$C$5:$C$185,0),22))+(INDEX(Output!$C$5:$BW$185,MATCH($C92,Output!$C$5:$C$185,0),23))+(INDEX(Output!$C$5:$BW$185,MATCH($C92,Output!$C$5:$C$185,0),24))+(INDEX(Output!$C$5:$BW$185,MATCH($C92,Output!$C$5:$C$185,0),25)))*3.4121416)/$AP92</f>
        <v>12.407744898428444</v>
      </c>
      <c r="U92" s="59">
        <v>12.41</v>
      </c>
      <c r="V92" s="67">
        <f>(((INDEX(Output!$C$5:$BW$185,MATCH($C92,Output!$C$5:$C$185,0),16))*3.4121416)+((INDEX(Output!$C$5:$BW$185,MATCH($C92,Output!$C$5:$C$185,0),31))*99.976))/$AP92</f>
        <v>9.8033254579804439</v>
      </c>
      <c r="W92" s="59">
        <v>11.45</v>
      </c>
      <c r="X92" s="67">
        <f>(((INDEX(Output!$C$5:$BW$185,MATCH($C92,Output!$C$5:C$185,0),18))*3.4121416)+((INDEX(Output!$C$5:$BW$185,MATCH($C92,Output!$C$5:C$185,0),33))*99.976))/$AP92</f>
        <v>0</v>
      </c>
      <c r="Y92" s="59">
        <v>0</v>
      </c>
      <c r="Z92" s="67">
        <f>(((INDEX(Output!$C$5:$BW$185,MATCH($C92,Output!$C$5:C$185,0),17))*3.4121416)+((INDEX(Output!$C$5:$BW$185,MATCH($C92,Output!$C$5:C$185,0),32))*99.976))/$AP92</f>
        <v>0</v>
      </c>
      <c r="AA92" s="59">
        <v>0</v>
      </c>
      <c r="AB92" s="67">
        <f>(((INDEX(Output!$C$5:$BW$185,MATCH($C92,Output!$C$5:C$185,0),19))*3.4121416)+((INDEX(Output!$C$5:$BW$185,MATCH($C92,Output!$C$5:C$185,0),34))*99.976))/$AP92</f>
        <v>6.173895687111111</v>
      </c>
      <c r="AC92" s="59">
        <v>6.05</v>
      </c>
      <c r="AD92" s="68">
        <f>INDEX(Output!$C$5:$CC$185,MATCH($C92,Output!$C$5:$C$185,0),76)+INDEX(Output!$C$5:$CC$185,MATCH($C92,Output!$C$5:$C$185,0),79)</f>
        <v>0</v>
      </c>
      <c r="AE92" s="61">
        <v>0</v>
      </c>
      <c r="AF92" s="68">
        <f>INDEX(Output!$C$5:$CD$185,MATCH($C92,Output!$C$5:$C$185,0),74)+INDEX(Output!$C$5:$CD$185,MATCH($C92,Output!$C$5:$C$185,0),77)</f>
        <v>0</v>
      </c>
      <c r="AG92" s="61">
        <v>0</v>
      </c>
      <c r="AH92" s="69">
        <f t="shared" si="85"/>
        <v>-7.0113628465356695E-2</v>
      </c>
      <c r="AI92" s="70">
        <f t="shared" si="86"/>
        <v>-2.3820867079561697E-2</v>
      </c>
      <c r="AJ92" s="69">
        <f t="shared" si="87"/>
        <v>-6.239209956111557E-2</v>
      </c>
      <c r="AK92" s="70">
        <f t="shared" si="88"/>
        <v>-2.3934617629889094E-2</v>
      </c>
      <c r="AL92" s="67" t="str">
        <f t="shared" si="73"/>
        <v>No</v>
      </c>
      <c r="AM92" s="67" t="str">
        <f t="shared" si="40"/>
        <v>No</v>
      </c>
      <c r="AN92" s="71" t="str">
        <f>IF((AL92=AM92),(IF(AND(AI92&gt;(-0.5%*D$88),AI92&lt;(0.5%*D$88),AE92&lt;=AD92,AG92&lt;=AF92,(COUNTBLANK(D92:AK92)=0)),"Pass","Fail")),IF(COUNTA(D92:AK92)=0,"","Fail"))</f>
        <v>Pass</v>
      </c>
      <c r="AO92" s="74"/>
      <c r="AP92" s="65">
        <f>IF(ISNUMBER(SEARCH("RetlMed",C92)),Lookup!D$2,IF(ISNUMBER(SEARCH("OffSml",C92)),Lookup!A$2,IF(ISNUMBER(SEARCH("OffMed",C92)),Lookup!B$2,IF(ISNUMBER(SEARCH("OffLrg",C92)),Lookup!C$2,IF(ISNUMBER(SEARCH("RetlStrp",C92)),Lookup!E$2)))))</f>
        <v>22500</v>
      </c>
      <c r="AQ92" s="75"/>
      <c r="AR92" s="24"/>
    </row>
    <row r="93" spans="1:44" s="43" customFormat="1" ht="26.25" customHeight="1" x14ac:dyDescent="0.3">
      <c r="A93" s="45"/>
      <c r="B93" s="57" t="str">
        <f t="shared" si="70"/>
        <v>CBECC 2025.2.0</v>
      </c>
      <c r="C93" s="16" t="s">
        <v>155</v>
      </c>
      <c r="D93" s="58">
        <f>INDEX(Output!$C$5:$BW$185,MATCH($C93,Output!$C$5:$C$185,0),63)</f>
        <v>53.320599999999999</v>
      </c>
      <c r="E93" s="59">
        <v>96.95</v>
      </c>
      <c r="F93" s="58">
        <f>(INDEX(Output!$C$5:$BW$185,MATCH($C93,Output!$C$5:$C$185,0),21))/$AP93</f>
        <v>10.322533333333332</v>
      </c>
      <c r="G93" s="59">
        <v>13.95</v>
      </c>
      <c r="H93" s="58">
        <f>(INDEX(Output!$C$5:$BW$185,MATCH($C93,Output!$C$5:$C$185,0),36))/$AP93</f>
        <v>5.3984888888888895E-2</v>
      </c>
      <c r="I93" s="59">
        <v>0.2</v>
      </c>
      <c r="J93" s="58">
        <f t="shared" ref="J93:J96" si="89">SUM(L93,N93,P93,V93,X93,Z93,AB93)</f>
        <v>40.619217513992531</v>
      </c>
      <c r="K93" s="59">
        <v>67.33</v>
      </c>
      <c r="L93" s="58">
        <f>(((INDEX(Output!$C$5:$BW$185,MATCH($C93,Output!$C$5:$C$185,0),14))*3.4121416)+((INDEX(Output!$C$5:$BW$185,MATCH($C93,Output!$C$5:$C$185,0),29))*99.976))/$AP93</f>
        <v>1.313298422170311</v>
      </c>
      <c r="M93" s="59">
        <v>14.46</v>
      </c>
      <c r="N93" s="58">
        <f>(((INDEX(Output!$C$5:$BW$185,MATCH($C93,Output!$C$5:$C$185,0),15))*3.4121416)+((INDEX(Output!$C$5:$BW$185,MATCH($C93,Output!$C$5:$C$185,0),30))*99.976))/$AP93</f>
        <v>15.417723906915555</v>
      </c>
      <c r="O93" s="59">
        <v>28.33</v>
      </c>
      <c r="P93" s="58">
        <f>(((INDEX(Output!$C$5:$BW$185,MATCH($C93,Output!$C$5:$C$185,0),20))*3.4121416)+((INDEX(Output!$C$5:$BW$185,MATCH($C93,Output!$C$5:$C$185,0),35))*99.976))/$AP93</f>
        <v>11.213768309756443</v>
      </c>
      <c r="Q93" s="59">
        <v>11.22</v>
      </c>
      <c r="R93" s="58">
        <f>(((INDEX(Output!$C$5:$BW$185,MATCH($C93,Output!$C$5:$C$185,0),37))+(INDEX(Output!$C$5:$BW$185,MATCH($C93,Output!$C$5:$C$185,0),38)))*99.976)/$AP93</f>
        <v>0</v>
      </c>
      <c r="S93" s="59">
        <v>0</v>
      </c>
      <c r="T93" s="58">
        <f>(((INDEX(Output!$C$5:$BW$185,MATCH($C93,Output!$C$5:$C$185,0),22))+(INDEX(Output!$C$5:$BW$185,MATCH($C93,Output!$C$5:$C$185,0),23))+(INDEX(Output!$C$5:$BW$185,MATCH($C93,Output!$C$5:$C$185,0),24))+(INDEX(Output!$C$5:$BW$185,MATCH($C93,Output!$C$5:$C$185,0),25)))*3.4121416)/$AP93</f>
        <v>12.407744898428444</v>
      </c>
      <c r="U93" s="59">
        <v>12.41</v>
      </c>
      <c r="V93" s="58">
        <f>(((INDEX(Output!$C$5:$BW$185,MATCH($C93,Output!$C$5:$C$185,0),16))*3.4121416)+((INDEX(Output!$C$5:$BW$185,MATCH($C93,Output!$C$5:$C$185,0),31))*99.976))/$AP93</f>
        <v>7.2772336235946664</v>
      </c>
      <c r="W93" s="59">
        <v>8.06</v>
      </c>
      <c r="X93" s="58">
        <f>(((INDEX(Output!$C$5:$BW$185,MATCH($C93,Output!$C$5:C$185,0),18))*3.4121416)+((INDEX(Output!$C$5:$BW$185,MATCH($C93,Output!$C$5:C$185,0),33))*99.976))/$AP93</f>
        <v>0</v>
      </c>
      <c r="Y93" s="59">
        <v>0</v>
      </c>
      <c r="Z93" s="58">
        <f>(((INDEX(Output!$C$5:$BW$185,MATCH($C93,Output!$C$5:C$185,0),17))*3.4121416)+((INDEX(Output!$C$5:$BW$185,MATCH($C93,Output!$C$5:C$185,0),32))*99.976))/$AP93</f>
        <v>0</v>
      </c>
      <c r="AA93" s="59">
        <v>0</v>
      </c>
      <c r="AB93" s="58">
        <f>(((INDEX(Output!$C$5:$BW$185,MATCH($C93,Output!$C$5:C$185,0),19))*3.4121416)+((INDEX(Output!$C$5:$BW$185,MATCH($C93,Output!$C$5:C$185,0),34))*99.976))/$AP93</f>
        <v>5.3971932515555556</v>
      </c>
      <c r="AC93" s="59">
        <v>5.27</v>
      </c>
      <c r="AD93" s="60">
        <f>INDEX(Output!$C$5:$CC$185,MATCH($C93,Output!$C$5:$C$185,0),76)+INDEX(Output!$C$5:$CC$185,MATCH($C93,Output!$C$5:$C$185,0),79)</f>
        <v>0</v>
      </c>
      <c r="AE93" s="61">
        <v>0</v>
      </c>
      <c r="AF93" s="60">
        <f>INDEX(Output!$C$5:$CD$185,MATCH($C93,Output!$C$5:$C$185,0),74)+INDEX(Output!$C$5:$CD$185,MATCH($C93,Output!$C$5:$C$185,0),77)</f>
        <v>0</v>
      </c>
      <c r="AG93" s="61">
        <v>0</v>
      </c>
      <c r="AH93" s="62"/>
      <c r="AI93" s="58"/>
      <c r="AJ93" s="62"/>
      <c r="AK93" s="72"/>
      <c r="AL93" s="58"/>
      <c r="AM93" s="58"/>
      <c r="AN93" s="63"/>
      <c r="AO93" s="64"/>
      <c r="AP93" s="65">
        <f>IF(ISNUMBER(SEARCH("RetlMed",C93)),Lookup!D$2,IF(ISNUMBER(SEARCH("OffSml",C93)),Lookup!A$2,IF(ISNUMBER(SEARCH("OffMed",C93)),Lookup!B$2,IF(ISNUMBER(SEARCH("OffLrg",C93)),Lookup!C$2,IF(ISNUMBER(SEARCH("RetlStrp",C93)),Lookup!E$2)))))</f>
        <v>22500</v>
      </c>
      <c r="AR93" s="56"/>
    </row>
    <row r="94" spans="1:44" s="82" customFormat="1" ht="25.5" customHeight="1" x14ac:dyDescent="0.3">
      <c r="A94" s="22"/>
      <c r="B94" s="57" t="str">
        <f t="shared" si="70"/>
        <v>CBECC 2025.2.0</v>
      </c>
      <c r="C94" s="17" t="s">
        <v>156</v>
      </c>
      <c r="D94" s="67">
        <f>INDEX(Output!$C$5:$BW$185,MATCH($C94,Output!$C$5:$C$185,0),63)</f>
        <v>49.978299999999997</v>
      </c>
      <c r="E94" s="59">
        <v>94.15</v>
      </c>
      <c r="F94" s="67">
        <f>(INDEX(Output!$C$5:$BW$185,MATCH($C94,Output!$C$5:$C$185,0),21))/$AP94</f>
        <v>9.5992888888888892</v>
      </c>
      <c r="G94" s="59">
        <v>13.34</v>
      </c>
      <c r="H94" s="67">
        <f>(INDEX(Output!$C$5:$BW$185,MATCH($C94,Output!$C$5:$C$185,0),36))/$AP94</f>
        <v>5.3984888888888895E-2</v>
      </c>
      <c r="I94" s="59">
        <v>0.2</v>
      </c>
      <c r="J94" s="67">
        <f t="shared" si="89"/>
        <v>38.151374727987204</v>
      </c>
      <c r="K94" s="59">
        <v>65.27</v>
      </c>
      <c r="L94" s="67">
        <f>(((INDEX(Output!$C$5:$BW$185,MATCH($C94,Output!$C$5:$C$185,0),14))*3.4121416)+((INDEX(Output!$C$5:$BW$185,MATCH($C94,Output!$C$5:$C$185,0),29))*99.976))/$AP94</f>
        <v>1.313298422170311</v>
      </c>
      <c r="M94" s="59">
        <v>14.46</v>
      </c>
      <c r="N94" s="67">
        <f>(((INDEX(Output!$C$5:$BW$185,MATCH($C94,Output!$C$5:$C$185,0),15))*3.4121416)+((INDEX(Output!$C$5:$BW$185,MATCH($C94,Output!$C$5:$C$185,0),30))*99.976))/$AP94</f>
        <v>12.949881120910224</v>
      </c>
      <c r="O94" s="59">
        <v>26.27</v>
      </c>
      <c r="P94" s="67">
        <f>(((INDEX(Output!$C$5:$BW$185,MATCH($C94,Output!$C$5:$C$185,0),20))*3.4121416)+((INDEX(Output!$C$5:$BW$185,MATCH($C94,Output!$C$5:$C$185,0),35))*99.976))/$AP94</f>
        <v>11.213768309756443</v>
      </c>
      <c r="Q94" s="59">
        <v>11.22</v>
      </c>
      <c r="R94" s="67">
        <f>(((INDEX(Output!$C$5:$BW$185,MATCH($C94,Output!$C$5:$C$185,0),37))+(INDEX(Output!$C$5:$BW$185,MATCH($C94,Output!$C$5:$C$185,0),38)))*99.976)/$AP94</f>
        <v>0</v>
      </c>
      <c r="S94" s="59">
        <v>0</v>
      </c>
      <c r="T94" s="67">
        <f>(((INDEX(Output!$C$5:$BW$185,MATCH($C94,Output!$C$5:$C$185,0),22))+(INDEX(Output!$C$5:$BW$185,MATCH($C94,Output!$C$5:$C$185,0),23))+(INDEX(Output!$C$5:$BW$185,MATCH($C94,Output!$C$5:$C$185,0),24))+(INDEX(Output!$C$5:$BW$185,MATCH($C94,Output!$C$5:$C$185,0),25)))*3.4121416)/$AP94</f>
        <v>12.407744898428444</v>
      </c>
      <c r="U94" s="59">
        <v>12.41</v>
      </c>
      <c r="V94" s="67">
        <f>(((INDEX(Output!$C$5:$BW$185,MATCH($C94,Output!$C$5:$C$185,0),16))*3.4121416)+((INDEX(Output!$C$5:$BW$185,MATCH($C94,Output!$C$5:$C$185,0),31))*99.976))/$AP94</f>
        <v>7.2772336235946664</v>
      </c>
      <c r="W94" s="59">
        <v>8.06</v>
      </c>
      <c r="X94" s="67">
        <f>(((INDEX(Output!$C$5:$BW$185,MATCH($C94,Output!$C$5:C$185,0),18))*3.4121416)+((INDEX(Output!$C$5:$BW$185,MATCH($C94,Output!$C$5:C$185,0),33))*99.976))/$AP94</f>
        <v>0</v>
      </c>
      <c r="Y94" s="59">
        <v>0</v>
      </c>
      <c r="Z94" s="67">
        <f>(((INDEX(Output!$C$5:$BW$185,MATCH($C94,Output!$C$5:C$185,0),17))*3.4121416)+((INDEX(Output!$C$5:$BW$185,MATCH($C94,Output!$C$5:C$185,0),32))*99.976))/$AP94</f>
        <v>0</v>
      </c>
      <c r="AA94" s="59">
        <v>0</v>
      </c>
      <c r="AB94" s="67">
        <f>(((INDEX(Output!$C$5:$BW$185,MATCH($C94,Output!$C$5:C$185,0),19))*3.4121416)+((INDEX(Output!$C$5:$BW$185,MATCH($C94,Output!$C$5:C$185,0),34))*99.976))/$AP94</f>
        <v>5.3971932515555556</v>
      </c>
      <c r="AC94" s="59">
        <v>5.27</v>
      </c>
      <c r="AD94" s="68">
        <f>INDEX(Output!$C$5:$CC$185,MATCH($C94,Output!$C$5:$C$185,0),76)+INDEX(Output!$C$5:$CC$185,MATCH($C94,Output!$C$5:$C$185,0),79)</f>
        <v>0</v>
      </c>
      <c r="AE94" s="61">
        <v>0</v>
      </c>
      <c r="AF94" s="68">
        <f>INDEX(Output!$C$5:$CD$185,MATCH($C94,Output!$C$5:$C$185,0),74)+INDEX(Output!$C$5:$CD$185,MATCH($C94,Output!$C$5:$C$185,0),77)</f>
        <v>0</v>
      </c>
      <c r="AG94" s="61">
        <v>0</v>
      </c>
      <c r="AH94" s="69">
        <f>IF($D$93=0,"",(D94-$D$93)/$D$93)</f>
        <v>-6.2683090587877882E-2</v>
      </c>
      <c r="AI94" s="70">
        <f>IF($E$93=0,"",(E94-$E$93)/$E$93)</f>
        <v>-2.888086642599275E-2</v>
      </c>
      <c r="AJ94" s="69">
        <f>IF($J$93=0,"",(J94-$J$93)/$J$93)</f>
        <v>-6.075554717801257E-2</v>
      </c>
      <c r="AK94" s="70">
        <f>IF($K$93=0,"",(K94-$K$93)/$K$93)</f>
        <v>-3.0595574038318762E-2</v>
      </c>
      <c r="AL94" s="67" t="str">
        <f t="shared" si="73"/>
        <v>No</v>
      </c>
      <c r="AM94" s="67" t="str">
        <f t="shared" si="40"/>
        <v>No</v>
      </c>
      <c r="AN94" s="71" t="str">
        <f>IF((AL94=AM94),(IF(AND(AI94&gt;(-0.5%*D$93),AI94&lt;(0.5%*D$93),AE94&lt;=AD94,AG94&lt;=AF94,(COUNTBLANK(D94:AK94)=0)),"Pass","Fail")),IF(COUNTA(D94:AK94)=0,"","Fail"))</f>
        <v>Pass</v>
      </c>
      <c r="AO94" s="74"/>
      <c r="AP94" s="65">
        <f>IF(ISNUMBER(SEARCH("RetlMed",C94)),Lookup!D$2,IF(ISNUMBER(SEARCH("OffSml",C94)),Lookup!A$2,IF(ISNUMBER(SEARCH("OffMed",C94)),Lookup!B$2,IF(ISNUMBER(SEARCH("OffLrg",C94)),Lookup!C$2,IF(ISNUMBER(SEARCH("RetlStrp",C94)),Lookup!E$2)))))</f>
        <v>22500</v>
      </c>
      <c r="AQ94" s="75"/>
      <c r="AR94" s="24"/>
    </row>
    <row r="95" spans="1:44" s="82" customFormat="1" ht="25.5" customHeight="1" x14ac:dyDescent="0.3">
      <c r="A95" s="22"/>
      <c r="B95" s="57" t="str">
        <f t="shared" si="70"/>
        <v>CBECC 2025.2.0</v>
      </c>
      <c r="C95" s="17" t="s">
        <v>157</v>
      </c>
      <c r="D95" s="67">
        <f>INDEX(Output!$C$5:$BW$185,MATCH($C95,Output!$C$5:$C$185,0),63)</f>
        <v>52.119599999999998</v>
      </c>
      <c r="E95" s="59"/>
      <c r="F95" s="67">
        <f>(INDEX(Output!$C$5:$BW$185,MATCH($C95,Output!$C$5:$C$185,0),21))/$AP95</f>
        <v>9.9594222222222228</v>
      </c>
      <c r="G95" s="59"/>
      <c r="H95" s="67">
        <f>(INDEX(Output!$C$5:$BW$185,MATCH($C95,Output!$C$5:$C$185,0),36))/$AP95</f>
        <v>7.1530222222222231E-2</v>
      </c>
      <c r="I95" s="59"/>
      <c r="J95" s="67">
        <f t="shared" si="89"/>
        <v>41.134247347469447</v>
      </c>
      <c r="K95" s="59"/>
      <c r="L95" s="67">
        <f>(((INDEX(Output!$C$5:$BW$185,MATCH($C95,Output!$C$5:$C$185,0),14))*3.4121416)+((INDEX(Output!$C$5:$BW$185,MATCH($C95,Output!$C$5:$C$185,0),29))*99.976))/$AP95</f>
        <v>1.754447200867385</v>
      </c>
      <c r="M95" s="59"/>
      <c r="N95" s="67">
        <f>(((INDEX(Output!$C$5:$BW$185,MATCH($C95,Output!$C$5:$C$185,0),15))*3.4121416)+((INDEX(Output!$C$5:$BW$185,MATCH($C95,Output!$C$5:$C$185,0),30))*99.976))/$AP95</f>
        <v>10.419406580202667</v>
      </c>
      <c r="O95" s="59"/>
      <c r="P95" s="67">
        <f>(((INDEX(Output!$C$5:$BW$185,MATCH($C95,Output!$C$5:$C$185,0),20))*3.4121416)+((INDEX(Output!$C$5:$BW$185,MATCH($C95,Output!$C$5:$C$185,0),35))*99.976))/$AP95</f>
        <v>11.213768309756443</v>
      </c>
      <c r="Q95" s="59"/>
      <c r="R95" s="67">
        <f>(((INDEX(Output!$C$5:$BW$185,MATCH($C95,Output!$C$5:$C$185,0),37))+(INDEX(Output!$C$5:$BW$185,MATCH($C95,Output!$C$5:$C$185,0),38)))*99.976)/$AP95</f>
        <v>0</v>
      </c>
      <c r="S95" s="59"/>
      <c r="T95" s="67">
        <f>(((INDEX(Output!$C$5:$BW$185,MATCH($C95,Output!$C$5:$C$185,0),22))+(INDEX(Output!$C$5:$BW$185,MATCH($C95,Output!$C$5:$C$185,0),23))+(INDEX(Output!$C$5:$BW$185,MATCH($C95,Output!$C$5:$C$185,0),24))+(INDEX(Output!$C$5:$BW$185,MATCH($C95,Output!$C$5:$C$185,0),25)))*3.4121416)/$AP95</f>
        <v>12.407744898428444</v>
      </c>
      <c r="U95" s="59"/>
      <c r="V95" s="67">
        <f>(((INDEX(Output!$C$5:$BW$185,MATCH($C95,Output!$C$5:$C$185,0),16))*3.4121416)+((INDEX(Output!$C$5:$BW$185,MATCH($C95,Output!$C$5:$C$185,0),31))*99.976))/$AP95</f>
        <v>9.080558041731555</v>
      </c>
      <c r="W95" s="59"/>
      <c r="X95" s="67">
        <f>(((INDEX(Output!$C$5:$BW$185,MATCH($C95,Output!$C$5:C$185,0),18))*3.4121416)+((INDEX(Output!$C$5:$BW$185,MATCH($C95,Output!$C$5:C$185,0),33))*99.976))/$AP95</f>
        <v>3.1305716751679999</v>
      </c>
      <c r="Y95" s="59"/>
      <c r="Z95" s="67">
        <f>(((INDEX(Output!$C$5:$BW$185,MATCH($C95,Output!$C$5:C$185,0),17))*3.4121416)+((INDEX(Output!$C$5:$BW$185,MATCH($C95,Output!$C$5:C$185,0),32))*99.976))/$AP95</f>
        <v>0.13830228818784002</v>
      </c>
      <c r="AA95" s="59"/>
      <c r="AB95" s="67">
        <f>(((INDEX(Output!$C$5:$BW$185,MATCH($C95,Output!$C$5:C$185,0),19))*3.4121416)+((INDEX(Output!$C$5:$BW$185,MATCH($C95,Output!$C$5:C$185,0),34))*99.976))/$AP95</f>
        <v>5.3971932515555556</v>
      </c>
      <c r="AC95" s="59"/>
      <c r="AD95" s="68">
        <f>INDEX(Output!$C$5:$CC$185,MATCH($C95,Output!$C$5:$C$185,0),76)+INDEX(Output!$C$5:$CC$185,MATCH($C95,Output!$C$5:$C$185,0),79)</f>
        <v>0</v>
      </c>
      <c r="AE95" s="61">
        <v>0</v>
      </c>
      <c r="AF95" s="68">
        <f>INDEX(Output!$C$5:$CD$185,MATCH($C95,Output!$C$5:$C$185,0),74)+INDEX(Output!$C$5:$CD$185,MATCH($C95,Output!$C$5:$C$185,0),77)</f>
        <v>0</v>
      </c>
      <c r="AG95" s="61">
        <v>0</v>
      </c>
      <c r="AH95" s="69">
        <f>IF($D$93=0,"",(D95-$D$93)/$D$93)</f>
        <v>-2.2524127635472978E-2</v>
      </c>
      <c r="AI95" s="70">
        <f>IF($E$93=0,"",(E95-$E$93)/$E$93)</f>
        <v>-1</v>
      </c>
      <c r="AJ95" s="69">
        <f>IF($J$93=0,"",(J95-$J$93)/$J$93)</f>
        <v>1.2679462210208711E-2</v>
      </c>
      <c r="AK95" s="70">
        <f>IF($K$93=0,"",(K95-$K$93)/$K$93)</f>
        <v>-1</v>
      </c>
      <c r="AL95" s="67" t="str">
        <f t="shared" si="73"/>
        <v>No</v>
      </c>
      <c r="AM95" s="67" t="str">
        <f t="shared" si="40"/>
        <v>No</v>
      </c>
      <c r="AN95" s="71" t="str">
        <f>IF((AL95=AM95),(IF(AND(AI95&gt;(-0.5%*D$93),AI95&lt;(0.5%*D$93),AE95&lt;=AD95,AG95&lt;=AF95,(COUNTBLANK(D95:AK95)=0)),"Pass","Fail")),IF(COUNTA(D95:AK95)=0,"","Fail"))</f>
        <v>Fail</v>
      </c>
      <c r="AO95" s="74"/>
      <c r="AP95" s="65">
        <f>IF(ISNUMBER(SEARCH("RetlMed",C95)),Lookup!D$2,IF(ISNUMBER(SEARCH("OffSml",C95)),Lookup!A$2,IF(ISNUMBER(SEARCH("OffMed",C95)),Lookup!B$2,IF(ISNUMBER(SEARCH("OffLrg",C95)),Lookup!C$2,IF(ISNUMBER(SEARCH("RetlStrp",C95)),Lookup!E$2)))))</f>
        <v>22500</v>
      </c>
      <c r="AQ95" s="75"/>
      <c r="AR95" s="24" t="s">
        <v>361</v>
      </c>
    </row>
    <row r="96" spans="1:44" s="82" customFormat="1" ht="25.5" customHeight="1" x14ac:dyDescent="0.3">
      <c r="A96" s="22"/>
      <c r="B96" s="57" t="str">
        <f t="shared" si="70"/>
        <v>CBECC 2025.2.0</v>
      </c>
      <c r="C96" s="17" t="s">
        <v>158</v>
      </c>
      <c r="D96" s="67">
        <f>INDEX(Output!$C$5:$BW$185,MATCH($C96,Output!$C$5:$C$185,0),63)</f>
        <v>49.465400000000002</v>
      </c>
      <c r="E96" s="59">
        <v>73.03</v>
      </c>
      <c r="F96" s="67">
        <f>(INDEX(Output!$C$5:$BW$185,MATCH($C96,Output!$C$5:$C$185,0),21))/$AP96</f>
        <v>9.4519111111111105</v>
      </c>
      <c r="G96" s="59">
        <v>12.66</v>
      </c>
      <c r="H96" s="67">
        <f>(INDEX(Output!$C$5:$BW$185,MATCH($C96,Output!$C$5:$C$185,0),36))/$AP96</f>
        <v>7.3946666666666661E-2</v>
      </c>
      <c r="I96" s="59">
        <v>0.2</v>
      </c>
      <c r="J96" s="67">
        <f t="shared" si="89"/>
        <v>39.644139712487302</v>
      </c>
      <c r="K96" s="59">
        <v>63.67</v>
      </c>
      <c r="L96" s="67">
        <f>(((INDEX(Output!$C$5:$BW$185,MATCH($C96,Output!$C$5:$C$185,0),14))*3.4121416)+((INDEX(Output!$C$5:$BW$185,MATCH($C96,Output!$C$5:$C$185,0),29))*99.976))/$AP96</f>
        <v>2.0517241948678757</v>
      </c>
      <c r="M96" s="59">
        <v>15.19</v>
      </c>
      <c r="N96" s="67">
        <f>(((INDEX(Output!$C$5:$BW$185,MATCH($C96,Output!$C$5:$C$185,0),15))*3.4121416)+((INDEX(Output!$C$5:$BW$185,MATCH($C96,Output!$C$5:$C$185,0),30))*99.976))/$AP96</f>
        <v>14.853006889578666</v>
      </c>
      <c r="O96" s="59">
        <v>24.74</v>
      </c>
      <c r="P96" s="67">
        <f>(((INDEX(Output!$C$5:$BW$185,MATCH($C96,Output!$C$5:$C$185,0),20))*3.4121416)+((INDEX(Output!$C$5:$BW$185,MATCH($C96,Output!$C$5:$C$185,0),35))*99.976))/$AP96</f>
        <v>11.213768309756443</v>
      </c>
      <c r="Q96" s="59">
        <v>11.22</v>
      </c>
      <c r="R96" s="67">
        <f>(((INDEX(Output!$C$5:$BW$185,MATCH($C96,Output!$C$5:$C$185,0),37))+(INDEX(Output!$C$5:$BW$185,MATCH($C96,Output!$C$5:$C$185,0),38)))*99.976)/$AP96</f>
        <v>0</v>
      </c>
      <c r="S96" s="59">
        <v>0</v>
      </c>
      <c r="T96" s="67">
        <f>(((INDEX(Output!$C$5:$BW$185,MATCH($C96,Output!$C$5:$C$185,0),22))+(INDEX(Output!$C$5:$BW$185,MATCH($C96,Output!$C$5:$C$185,0),23))+(INDEX(Output!$C$5:$BW$185,MATCH($C96,Output!$C$5:$C$185,0),24))+(INDEX(Output!$C$5:$BW$185,MATCH($C96,Output!$C$5:$C$185,0),25)))*3.4121416)/$AP96</f>
        <v>12.407744898428444</v>
      </c>
      <c r="U96" s="59">
        <v>12.41</v>
      </c>
      <c r="V96" s="67">
        <f>(((INDEX(Output!$C$5:$BW$185,MATCH($C96,Output!$C$5:$C$185,0),16))*3.4121416)+((INDEX(Output!$C$5:$BW$185,MATCH($C96,Output!$C$5:$C$185,0),31))*99.976))/$AP96</f>
        <v>5.6284716374008887</v>
      </c>
      <c r="W96" s="59">
        <v>6.34</v>
      </c>
      <c r="X96" s="67">
        <f>(((INDEX(Output!$C$5:$BW$185,MATCH($C96,Output!$C$5:C$185,0),18))*3.4121416)+((INDEX(Output!$C$5:$BW$185,MATCH($C96,Output!$C$5:C$185,0),33))*99.976))/$AP96</f>
        <v>0.49944350678257776</v>
      </c>
      <c r="Y96" s="59">
        <v>0.87</v>
      </c>
      <c r="Z96" s="67">
        <f>(((INDEX(Output!$C$5:$BW$185,MATCH($C96,Output!$C$5:C$185,0),17))*3.4121416)+((INDEX(Output!$C$5:$BW$185,MATCH($C96,Output!$C$5:C$185,0),32))*99.976))/$AP96</f>
        <v>5.3192254529244444E-4</v>
      </c>
      <c r="AA96" s="59">
        <v>0.05</v>
      </c>
      <c r="AB96" s="67">
        <f>(((INDEX(Output!$C$5:$BW$185,MATCH($C96,Output!$C$5:C$185,0),19))*3.4121416)+((INDEX(Output!$C$5:$BW$185,MATCH($C96,Output!$C$5:C$185,0),34))*99.976))/$AP96</f>
        <v>5.3971932515555556</v>
      </c>
      <c r="AC96" s="59">
        <v>5.27</v>
      </c>
      <c r="AD96" s="68">
        <f>INDEX(Output!$C$5:$CC$185,MATCH($C96,Output!$C$5:$C$185,0),76)+INDEX(Output!$C$5:$CC$185,MATCH($C96,Output!$C$5:$C$185,0),79)</f>
        <v>0</v>
      </c>
      <c r="AE96" s="61">
        <v>0</v>
      </c>
      <c r="AF96" s="68">
        <f>INDEX(Output!$C$5:$CD$185,MATCH($C96,Output!$C$5:$C$185,0),74)+INDEX(Output!$C$5:$CD$185,MATCH($C96,Output!$C$5:$C$185,0),77)</f>
        <v>0</v>
      </c>
      <c r="AG96" s="61">
        <v>0</v>
      </c>
      <c r="AH96" s="69">
        <f>IF($D$93=0,"",(D96-$D$93)/$D$93)</f>
        <v>-7.2302262165091849E-2</v>
      </c>
      <c r="AI96" s="70">
        <f>IF($E$93=0,"",(E96-$E$93)/$E$93)</f>
        <v>-0.24672511603919547</v>
      </c>
      <c r="AJ96" s="69">
        <f>IF($J$93=0,"",(J96-$J$93)/$J$93)</f>
        <v>-2.4005331987730531E-2</v>
      </c>
      <c r="AK96" s="70">
        <f>IF($K$93=0,"",(K96-$K$93)/$K$93)</f>
        <v>-5.435912668944002E-2</v>
      </c>
      <c r="AL96" s="67" t="str">
        <f t="shared" si="73"/>
        <v>No</v>
      </c>
      <c r="AM96" s="67" t="str">
        <f t="shared" si="40"/>
        <v>No</v>
      </c>
      <c r="AN96" s="71" t="str">
        <f>IF((AL96=AM96),(IF(AND(AI96&gt;(-0.5%*D$93),AI96&lt;(0.5%*D$93),AE96&lt;=AD96,AG96&lt;=AF96,(COUNTBLANK(D96:AK96)=0)),"Pass","Fail")),IF(COUNTA(D96:AK96)=0,"","Fail"))</f>
        <v>Pass</v>
      </c>
      <c r="AO96" s="74"/>
      <c r="AP96" s="65">
        <f>IF(ISNUMBER(SEARCH("RetlMed",C96)),Lookup!D$2,IF(ISNUMBER(SEARCH("OffSml",C96)),Lookup!A$2,IF(ISNUMBER(SEARCH("OffMed",C96)),Lookup!B$2,IF(ISNUMBER(SEARCH("OffLrg",C96)),Lookup!C$2,IF(ISNUMBER(SEARCH("RetlStrp",C96)),Lookup!E$2)))))</f>
        <v>22500</v>
      </c>
      <c r="AQ96" s="75"/>
      <c r="AR96" s="24"/>
    </row>
    <row r="97" spans="1:44" s="43" customFormat="1" ht="26.25" customHeight="1" x14ac:dyDescent="0.3">
      <c r="A97" s="45"/>
      <c r="B97" s="57" t="str">
        <f t="shared" si="70"/>
        <v>CBECC 2025.2.0</v>
      </c>
      <c r="C97" s="16" t="s">
        <v>159</v>
      </c>
      <c r="D97" s="58">
        <f>INDEX(Output!$C$5:$BW$185,MATCH($C97,Output!$C$5:$C$185,0),63)</f>
        <v>38.888100000000001</v>
      </c>
      <c r="E97" s="59">
        <v>69.27</v>
      </c>
      <c r="F97" s="58">
        <f>(INDEX(Output!$C$5:$BW$185,MATCH($C97,Output!$C$5:$C$185,0),21))/$AP97</f>
        <v>7.1672888888888888</v>
      </c>
      <c r="G97" s="59">
        <v>6.96</v>
      </c>
      <c r="H97" s="58">
        <f>(INDEX(Output!$C$5:$BW$185,MATCH($C97,Output!$C$5:$C$185,0),36))/$AP97</f>
        <v>6.1753777777777782E-2</v>
      </c>
      <c r="I97" s="59">
        <v>0.24</v>
      </c>
      <c r="J97" s="58">
        <f t="shared" ref="J97:J100" si="90">SUM(L97,N97,P97,V97,X97,Z97,AB97)</f>
        <v>30.629700264106667</v>
      </c>
      <c r="K97" s="59">
        <v>48.26</v>
      </c>
      <c r="L97" s="58">
        <f>(((INDEX(Output!$C$5:$BW$185,MATCH($C97,Output!$C$5:$C$185,0),14))*3.4121416)+((INDEX(Output!$C$5:$BW$185,MATCH($C97,Output!$C$5:$C$185,0),29))*99.976))/$AP97</f>
        <v>2.8613157902435553</v>
      </c>
      <c r="M97" s="59">
        <v>18.45</v>
      </c>
      <c r="N97" s="58">
        <f>(((INDEX(Output!$C$5:$BW$185,MATCH($C97,Output!$C$5:$C$185,0),15))*3.4121416)+((INDEX(Output!$C$5:$BW$185,MATCH($C97,Output!$C$5:$C$185,0),30))*99.976))/$AP97</f>
        <v>4.7735102730311114</v>
      </c>
      <c r="O97" s="59">
        <v>6.68</v>
      </c>
      <c r="P97" s="58">
        <f>(((INDEX(Output!$C$5:$BW$185,MATCH($C97,Output!$C$5:$C$185,0),20))*3.4121416)+((INDEX(Output!$C$5:$BW$185,MATCH($C97,Output!$C$5:$C$185,0),35))*99.976))/$AP97</f>
        <v>11.213768309756443</v>
      </c>
      <c r="Q97" s="59">
        <v>11.22</v>
      </c>
      <c r="R97" s="58">
        <f>(((INDEX(Output!$C$5:$BW$185,MATCH($C97,Output!$C$5:$C$185,0),37))+(INDEX(Output!$C$5:$BW$185,MATCH($C97,Output!$C$5:$C$185,0),38)))*99.976)/$AP97</f>
        <v>0</v>
      </c>
      <c r="S97" s="59">
        <v>0</v>
      </c>
      <c r="T97" s="58">
        <f>(((INDEX(Output!$C$5:$BW$185,MATCH($C97,Output!$C$5:$C$185,0),22))+(INDEX(Output!$C$5:$BW$185,MATCH($C97,Output!$C$5:$C$185,0),23))+(INDEX(Output!$C$5:$BW$185,MATCH($C97,Output!$C$5:$C$185,0),24))+(INDEX(Output!$C$5:$BW$185,MATCH($C97,Output!$C$5:$C$185,0),25)))*3.4121416)/$AP97</f>
        <v>12.407744898428444</v>
      </c>
      <c r="U97" s="59">
        <v>12.41</v>
      </c>
      <c r="V97" s="58">
        <f>(((INDEX(Output!$C$5:$BW$185,MATCH($C97,Output!$C$5:$C$185,0),16))*3.4121416)+((INDEX(Output!$C$5:$BW$185,MATCH($C97,Output!$C$5:$C$185,0),31))*99.976))/$AP97</f>
        <v>5.6072102039644447</v>
      </c>
      <c r="W97" s="59">
        <v>5.86</v>
      </c>
      <c r="X97" s="58">
        <f>(((INDEX(Output!$C$5:$BW$185,MATCH($C97,Output!$C$5:C$185,0),18))*3.4121416)+((INDEX(Output!$C$5:$BW$185,MATCH($C97,Output!$C$5:C$185,0),33))*99.976))/$AP97</f>
        <v>0</v>
      </c>
      <c r="Y97" s="59">
        <v>0</v>
      </c>
      <c r="Z97" s="58">
        <f>(((INDEX(Output!$C$5:$BW$185,MATCH($C97,Output!$C$5:C$185,0),17))*3.4121416)+((INDEX(Output!$C$5:$BW$185,MATCH($C97,Output!$C$5:C$185,0),32))*99.976))/$AP97</f>
        <v>0</v>
      </c>
      <c r="AA97" s="59">
        <v>0</v>
      </c>
      <c r="AB97" s="58">
        <f>(((INDEX(Output!$C$5:$BW$185,MATCH($C97,Output!$C$5:C$185,0),19))*3.4121416)+((INDEX(Output!$C$5:$BW$185,MATCH($C97,Output!$C$5:C$185,0),34))*99.976))/$AP97</f>
        <v>6.173895687111111</v>
      </c>
      <c r="AC97" s="59">
        <v>6.05</v>
      </c>
      <c r="AD97" s="60">
        <f>INDEX(Output!$C$5:$CC$185,MATCH($C97,Output!$C$5:$C$185,0),76)+INDEX(Output!$C$5:$CC$185,MATCH($C97,Output!$C$5:$C$185,0),79)</f>
        <v>0</v>
      </c>
      <c r="AE97" s="61">
        <v>0</v>
      </c>
      <c r="AF97" s="60">
        <f>INDEX(Output!$C$5:$CD$185,MATCH($C97,Output!$C$5:$C$185,0),74)+INDEX(Output!$C$5:$CD$185,MATCH($C97,Output!$C$5:$C$185,0),77)</f>
        <v>0</v>
      </c>
      <c r="AG97" s="61">
        <v>0</v>
      </c>
      <c r="AH97" s="62"/>
      <c r="AI97" s="58"/>
      <c r="AJ97" s="62"/>
      <c r="AK97" s="72"/>
      <c r="AL97" s="58"/>
      <c r="AM97" s="58"/>
      <c r="AN97" s="63"/>
      <c r="AO97" s="64"/>
      <c r="AP97" s="65">
        <f>IF(ISNUMBER(SEARCH("RetlMed",C97)),Lookup!D$2,IF(ISNUMBER(SEARCH("OffSml",C97)),Lookup!A$2,IF(ISNUMBER(SEARCH("OffMed",C97)),Lookup!B$2,IF(ISNUMBER(SEARCH("OffLrg",C97)),Lookup!C$2,IF(ISNUMBER(SEARCH("RetlStrp",C97)),Lookup!E$2)))))</f>
        <v>22500</v>
      </c>
      <c r="AR97" s="56"/>
    </row>
    <row r="98" spans="1:44" s="82" customFormat="1" ht="25.5" customHeight="1" x14ac:dyDescent="0.3">
      <c r="A98" s="22"/>
      <c r="B98" s="57" t="str">
        <f t="shared" si="70"/>
        <v>CBECC 2025.2.0</v>
      </c>
      <c r="C98" s="17" t="s">
        <v>160</v>
      </c>
      <c r="D98" s="67">
        <f>INDEX(Output!$C$5:$BW$185,MATCH($C98,Output!$C$5:$C$185,0),63)</f>
        <v>37.927799999999998</v>
      </c>
      <c r="E98" s="59">
        <v>67.900000000000006</v>
      </c>
      <c r="F98" s="67">
        <f>(INDEX(Output!$C$5:$BW$185,MATCH($C98,Output!$C$5:$C$185,0),21))/$AP98</f>
        <v>6.9477333333333338</v>
      </c>
      <c r="G98" s="59">
        <v>6.65</v>
      </c>
      <c r="H98" s="67">
        <f>(INDEX(Output!$C$5:$BW$185,MATCH($C98,Output!$C$5:$C$185,0),36))/$AP98</f>
        <v>6.1753777777777782E-2</v>
      </c>
      <c r="I98" s="59">
        <v>0.24</v>
      </c>
      <c r="J98" s="67">
        <f t="shared" si="90"/>
        <v>29.880500124263108</v>
      </c>
      <c r="K98" s="59">
        <v>47.2</v>
      </c>
      <c r="L98" s="67">
        <f>(((INDEX(Output!$C$5:$BW$185,MATCH($C98,Output!$C$5:$C$185,0),14))*3.4121416)+((INDEX(Output!$C$5:$BW$185,MATCH($C98,Output!$C$5:$C$185,0),29))*99.976))/$AP98</f>
        <v>2.8613157902435553</v>
      </c>
      <c r="M98" s="59">
        <v>18.45</v>
      </c>
      <c r="N98" s="67">
        <f>(((INDEX(Output!$C$5:$BW$185,MATCH($C98,Output!$C$5:$C$185,0),15))*3.4121416)+((INDEX(Output!$C$5:$BW$185,MATCH($C98,Output!$C$5:$C$185,0),30))*99.976))/$AP98</f>
        <v>4.0243101331875559</v>
      </c>
      <c r="O98" s="59">
        <v>5.63</v>
      </c>
      <c r="P98" s="67">
        <f>(((INDEX(Output!$C$5:$BW$185,MATCH($C98,Output!$C$5:$C$185,0),20))*3.4121416)+((INDEX(Output!$C$5:$BW$185,MATCH($C98,Output!$C$5:$C$185,0),35))*99.976))/$AP98</f>
        <v>11.213768309756443</v>
      </c>
      <c r="Q98" s="59">
        <v>11.22</v>
      </c>
      <c r="R98" s="67">
        <f>(((INDEX(Output!$C$5:$BW$185,MATCH($C98,Output!$C$5:$C$185,0),37))+(INDEX(Output!$C$5:$BW$185,MATCH($C98,Output!$C$5:$C$185,0),38)))*99.976)/$AP98</f>
        <v>0</v>
      </c>
      <c r="S98" s="59">
        <v>0</v>
      </c>
      <c r="T98" s="67">
        <f>(((INDEX(Output!$C$5:$BW$185,MATCH($C98,Output!$C$5:$C$185,0),22))+(INDEX(Output!$C$5:$BW$185,MATCH($C98,Output!$C$5:$C$185,0),23))+(INDEX(Output!$C$5:$BW$185,MATCH($C98,Output!$C$5:$C$185,0),24))+(INDEX(Output!$C$5:$BW$185,MATCH($C98,Output!$C$5:$C$185,0),25)))*3.4121416)/$AP98</f>
        <v>12.407744898428444</v>
      </c>
      <c r="U98" s="59">
        <v>12.41</v>
      </c>
      <c r="V98" s="67">
        <f>(((INDEX(Output!$C$5:$BW$185,MATCH($C98,Output!$C$5:$C$185,0),16))*3.4121416)+((INDEX(Output!$C$5:$BW$185,MATCH($C98,Output!$C$5:$C$185,0),31))*99.976))/$AP98</f>
        <v>5.6072102039644447</v>
      </c>
      <c r="W98" s="59">
        <v>5.86</v>
      </c>
      <c r="X98" s="67">
        <f>(((INDEX(Output!$C$5:$BW$185,MATCH($C98,Output!$C$5:C$185,0),18))*3.4121416)+((INDEX(Output!$C$5:$BW$185,MATCH($C98,Output!$C$5:C$185,0),33))*99.976))/$AP98</f>
        <v>0</v>
      </c>
      <c r="Y98" s="59">
        <v>0</v>
      </c>
      <c r="Z98" s="67">
        <f>(((INDEX(Output!$C$5:$BW$185,MATCH($C98,Output!$C$5:C$185,0),17))*3.4121416)+((INDEX(Output!$C$5:$BW$185,MATCH($C98,Output!$C$5:C$185,0),32))*99.976))/$AP98</f>
        <v>0</v>
      </c>
      <c r="AA98" s="59">
        <v>0</v>
      </c>
      <c r="AB98" s="67">
        <f>(((INDEX(Output!$C$5:$BW$185,MATCH($C98,Output!$C$5:C$185,0),19))*3.4121416)+((INDEX(Output!$C$5:$BW$185,MATCH($C98,Output!$C$5:C$185,0),34))*99.976))/$AP98</f>
        <v>6.173895687111111</v>
      </c>
      <c r="AC98" s="59">
        <v>6.05</v>
      </c>
      <c r="AD98" s="68">
        <f>INDEX(Output!$C$5:$CC$185,MATCH($C98,Output!$C$5:$C$185,0),76)+INDEX(Output!$C$5:$CC$185,MATCH($C98,Output!$C$5:$C$185,0),79)</f>
        <v>0</v>
      </c>
      <c r="AE98" s="61">
        <v>0</v>
      </c>
      <c r="AF98" s="68">
        <f>INDEX(Output!$C$5:$CD$185,MATCH($C98,Output!$C$5:$C$185,0),74)+INDEX(Output!$C$5:$CD$185,MATCH($C98,Output!$C$5:$C$185,0),77)</f>
        <v>0</v>
      </c>
      <c r="AG98" s="61">
        <v>0</v>
      </c>
      <c r="AH98" s="69">
        <f>IF($D$97=0,"",(D98-$D$97)/$D$97)</f>
        <v>-2.4693929505427203E-2</v>
      </c>
      <c r="AI98" s="70">
        <f>IF($E$97=0,"",(E98-$E$97)/$E$97)</f>
        <v>-1.9777681536018339E-2</v>
      </c>
      <c r="AJ98" s="69">
        <f>IF($J$97=0,"",(J98-$J$97)/$J$97)</f>
        <v>-2.4459923975211316E-2</v>
      </c>
      <c r="AK98" s="70">
        <f>IF($K$97=0,"",(K98-$K$97)/$K$97)</f>
        <v>-2.1964359718193022E-2</v>
      </c>
      <c r="AL98" s="67" t="str">
        <f t="shared" si="73"/>
        <v>No</v>
      </c>
      <c r="AM98" s="67" t="str">
        <f t="shared" si="40"/>
        <v>No</v>
      </c>
      <c r="AN98" s="71" t="str">
        <f>IF((AL98=AM98),(IF(AND(AI98&gt;(-0.5%*D$97),AI98&lt;(0.5%*D$97),AE98&lt;=AD98,AG98&lt;=AF98,(COUNTBLANK(D98:AK98)=0)),"Pass","Fail")),IF(COUNTA(D98:AK98)=0,"","Fail"))</f>
        <v>Pass</v>
      </c>
      <c r="AO98" s="74"/>
      <c r="AP98" s="65">
        <f>IF(ISNUMBER(SEARCH("RetlMed",C98)),Lookup!D$2,IF(ISNUMBER(SEARCH("OffSml",C98)),Lookup!A$2,IF(ISNUMBER(SEARCH("OffMed",C98)),Lookup!B$2,IF(ISNUMBER(SEARCH("OffLrg",C98)),Lookup!C$2,IF(ISNUMBER(SEARCH("RetlStrp",C98)),Lookup!E$2)))))</f>
        <v>22500</v>
      </c>
      <c r="AQ98" s="75"/>
      <c r="AR98" s="24"/>
    </row>
    <row r="99" spans="1:44" s="82" customFormat="1" ht="25.5" customHeight="1" x14ac:dyDescent="0.3">
      <c r="A99" s="22"/>
      <c r="B99" s="57" t="str">
        <f t="shared" si="70"/>
        <v>CBECC 2025.2.0</v>
      </c>
      <c r="C99" s="17" t="s">
        <v>161</v>
      </c>
      <c r="D99" s="67">
        <f>INDEX(Output!$C$5:$BW$185,MATCH($C99,Output!$C$5:$C$185,0),63)</f>
        <v>36.424799999999998</v>
      </c>
      <c r="E99" s="59"/>
      <c r="F99" s="67">
        <f>(INDEX(Output!$C$5:$BW$185,MATCH($C99,Output!$C$5:$C$185,0),21))/$AP99</f>
        <v>6.368266666666667</v>
      </c>
      <c r="G99" s="59"/>
      <c r="H99" s="67">
        <f>(INDEX(Output!$C$5:$BW$185,MATCH($C99,Output!$C$5:$C$185,0),36))/$AP99</f>
        <v>0.10482311111111112</v>
      </c>
      <c r="I99" s="59"/>
      <c r="J99" s="67">
        <f t="shared" si="90"/>
        <v>32.209193916467413</v>
      </c>
      <c r="K99" s="59"/>
      <c r="L99" s="67">
        <f>(((INDEX(Output!$C$5:$BW$185,MATCH($C99,Output!$C$5:$C$185,0),14))*3.4121416)+((INDEX(Output!$C$5:$BW$185,MATCH($C99,Output!$C$5:$C$185,0),29))*99.976))/$AP99</f>
        <v>4.3067415463166903</v>
      </c>
      <c r="M99" s="59"/>
      <c r="N99" s="67">
        <f>(((INDEX(Output!$C$5:$BW$185,MATCH($C99,Output!$C$5:$C$185,0),15))*3.4121416)+((INDEX(Output!$C$5:$BW$185,MATCH($C99,Output!$C$5:$C$185,0),30))*99.976))/$AP99</f>
        <v>3.4268517215644443</v>
      </c>
      <c r="O99" s="59"/>
      <c r="P99" s="67">
        <f>(((INDEX(Output!$C$5:$BW$185,MATCH($C99,Output!$C$5:$C$185,0),20))*3.4121416)+((INDEX(Output!$C$5:$BW$185,MATCH($C99,Output!$C$5:$C$185,0),35))*99.976))/$AP99</f>
        <v>11.213768309756443</v>
      </c>
      <c r="Q99" s="59"/>
      <c r="R99" s="67">
        <f>(((INDEX(Output!$C$5:$BW$185,MATCH($C99,Output!$C$5:$C$185,0),37))+(INDEX(Output!$C$5:$BW$185,MATCH($C99,Output!$C$5:$C$185,0),38)))*99.976)/$AP99</f>
        <v>0</v>
      </c>
      <c r="S99" s="59"/>
      <c r="T99" s="67">
        <f>(((INDEX(Output!$C$5:$BW$185,MATCH($C99,Output!$C$5:$C$185,0),22))+(INDEX(Output!$C$5:$BW$185,MATCH($C99,Output!$C$5:$C$185,0),23))+(INDEX(Output!$C$5:$BW$185,MATCH($C99,Output!$C$5:$C$185,0),24))+(INDEX(Output!$C$5:$BW$185,MATCH($C99,Output!$C$5:$C$185,0),25)))*3.4121416)/$AP99</f>
        <v>12.407744898428444</v>
      </c>
      <c r="U99" s="59"/>
      <c r="V99" s="67">
        <f>(((INDEX(Output!$C$5:$BW$185,MATCH($C99,Output!$C$5:$C$185,0),16))*3.4121416)+((INDEX(Output!$C$5:$BW$185,MATCH($C99,Output!$C$5:$C$185,0),31))*99.976))/$AP99</f>
        <v>5.6991863764266668</v>
      </c>
      <c r="W99" s="59"/>
      <c r="X99" s="67">
        <f>(((INDEX(Output!$C$5:$BW$185,MATCH($C99,Output!$C$5:C$185,0),18))*3.4121416)+((INDEX(Output!$C$5:$BW$185,MATCH($C99,Output!$C$5:C$185,0),33))*99.976))/$AP99</f>
        <v>1.3110433756995554</v>
      </c>
      <c r="Y99" s="59"/>
      <c r="Z99" s="67">
        <f>(((INDEX(Output!$C$5:$BW$185,MATCH($C99,Output!$C$5:C$185,0),17))*3.4121416)+((INDEX(Output!$C$5:$BW$185,MATCH($C99,Output!$C$5:C$185,0),32))*99.976))/$AP99</f>
        <v>7.7706899592497783E-2</v>
      </c>
      <c r="AA99" s="59"/>
      <c r="AB99" s="67">
        <f>(((INDEX(Output!$C$5:$BW$185,MATCH($C99,Output!$C$5:C$185,0),19))*3.4121416)+((INDEX(Output!$C$5:$BW$185,MATCH($C99,Output!$C$5:C$185,0),34))*99.976))/$AP99</f>
        <v>6.173895687111111</v>
      </c>
      <c r="AC99" s="59"/>
      <c r="AD99" s="68">
        <f>INDEX(Output!$C$5:$CC$185,MATCH($C99,Output!$C$5:$C$185,0),76)+INDEX(Output!$C$5:$CC$185,MATCH($C99,Output!$C$5:$C$185,0),79)</f>
        <v>0</v>
      </c>
      <c r="AE99" s="61">
        <v>0</v>
      </c>
      <c r="AF99" s="68">
        <f>INDEX(Output!$C$5:$CD$185,MATCH($C99,Output!$C$5:$C$185,0),74)+INDEX(Output!$C$5:$CD$185,MATCH($C99,Output!$C$5:$C$185,0),77)</f>
        <v>0</v>
      </c>
      <c r="AG99" s="61">
        <v>0</v>
      </c>
      <c r="AH99" s="69">
        <f>IF($D$97=0,"",(D99-$D$97)/$D$97)</f>
        <v>-6.3343284963780791E-2</v>
      </c>
      <c r="AI99" s="70">
        <f>IF($E$97=0,"",(E99-$E$97)/$E$97)</f>
        <v>-1</v>
      </c>
      <c r="AJ99" s="69">
        <f>IF($J$97=0,"",(J99-$J$97)/$J$97)</f>
        <v>5.1567388473979667E-2</v>
      </c>
      <c r="AK99" s="70">
        <f>IF($K$97=0,"",(K99-$K$97)/$K$97)</f>
        <v>-1</v>
      </c>
      <c r="AL99" s="67" t="str">
        <f t="shared" si="73"/>
        <v>No</v>
      </c>
      <c r="AM99" s="67" t="str">
        <f t="shared" si="40"/>
        <v>No</v>
      </c>
      <c r="AN99" s="71" t="str">
        <f>IF((AL99=AM99),(IF(AND(AI99&gt;(-0.5%*D$97),AI99&lt;(0.5%*D$97),AE99&lt;=AD99,AG99&lt;=AF99,(COUNTBLANK(D99:AK99)=0)),"Pass","Fail")),IF(COUNTA(D99:AK99)=0,"","Fail"))</f>
        <v>Fail</v>
      </c>
      <c r="AO99" s="74"/>
      <c r="AP99" s="65">
        <f>IF(ISNUMBER(SEARCH("RetlMed",C99)),Lookup!D$2,IF(ISNUMBER(SEARCH("OffSml",C99)),Lookup!A$2,IF(ISNUMBER(SEARCH("OffMed",C99)),Lookup!B$2,IF(ISNUMBER(SEARCH("OffLrg",C99)),Lookup!C$2,IF(ISNUMBER(SEARCH("RetlStrp",C99)),Lookup!E$2)))))</f>
        <v>22500</v>
      </c>
      <c r="AQ99" s="75"/>
      <c r="AR99" s="24" t="s">
        <v>361</v>
      </c>
    </row>
    <row r="100" spans="1:44" s="82" customFormat="1" ht="25.5" customHeight="1" x14ac:dyDescent="0.3">
      <c r="A100" s="22"/>
      <c r="B100" s="57" t="str">
        <f t="shared" si="70"/>
        <v>CBECC 2025.2.0</v>
      </c>
      <c r="C100" s="17" t="s">
        <v>162</v>
      </c>
      <c r="D100" s="67">
        <f>INDEX(Output!$C$5:$BW$185,MATCH($C100,Output!$C$5:$C$185,0),63)</f>
        <v>36.569299999999998</v>
      </c>
      <c r="E100" s="59">
        <v>59.23</v>
      </c>
      <c r="F100" s="67">
        <f>(INDEX(Output!$C$5:$BW$185,MATCH($C100,Output!$C$5:$C$185,0),21))/$AP100</f>
        <v>6.4213333333333331</v>
      </c>
      <c r="G100" s="59">
        <v>7.02</v>
      </c>
      <c r="H100" s="67">
        <f>(INDEX(Output!$C$5:$BW$185,MATCH($C100,Output!$C$5:$C$185,0),36))/$AP100</f>
        <v>0.10201733333333332</v>
      </c>
      <c r="I100" s="59">
        <v>0.34</v>
      </c>
      <c r="J100" s="67">
        <f t="shared" si="90"/>
        <v>32.109815049879465</v>
      </c>
      <c r="K100" s="59">
        <v>58.45</v>
      </c>
      <c r="L100" s="67">
        <f>(((INDEX(Output!$C$5:$BW$185,MATCH($C100,Output!$C$5:$C$185,0),14))*3.4121416)+((INDEX(Output!$C$5:$BW$185,MATCH($C100,Output!$C$5:$C$185,0),29))*99.976))/$AP100</f>
        <v>4.1398706603405513</v>
      </c>
      <c r="M100" s="59">
        <v>28.45</v>
      </c>
      <c r="N100" s="67">
        <f>(((INDEX(Output!$C$5:$BW$185,MATCH($C100,Output!$C$5:$C$185,0),15))*3.4121416)+((INDEX(Output!$C$5:$BW$185,MATCH($C100,Output!$C$5:$C$185,0),30))*99.976))/$AP100</f>
        <v>4.7307750951253338</v>
      </c>
      <c r="O100" s="59">
        <v>6.55</v>
      </c>
      <c r="P100" s="67">
        <f>(((INDEX(Output!$C$5:$BW$185,MATCH($C100,Output!$C$5:$C$185,0),20))*3.4121416)+((INDEX(Output!$C$5:$BW$185,MATCH($C100,Output!$C$5:$C$185,0),35))*99.976))/$AP100</f>
        <v>11.213768309756443</v>
      </c>
      <c r="Q100" s="59">
        <v>11.22</v>
      </c>
      <c r="R100" s="67">
        <f>(((INDEX(Output!$C$5:$BW$185,MATCH($C100,Output!$C$5:$C$185,0),37))+(INDEX(Output!$C$5:$BW$185,MATCH($C100,Output!$C$5:$C$185,0),38)))*99.976)/$AP100</f>
        <v>0</v>
      </c>
      <c r="S100" s="59">
        <v>0</v>
      </c>
      <c r="T100" s="67">
        <f>(((INDEX(Output!$C$5:$BW$185,MATCH($C100,Output!$C$5:$C$185,0),22))+(INDEX(Output!$C$5:$BW$185,MATCH($C100,Output!$C$5:$C$185,0),23))+(INDEX(Output!$C$5:$BW$185,MATCH($C100,Output!$C$5:$C$185,0),24))+(INDEX(Output!$C$5:$BW$185,MATCH($C100,Output!$C$5:$C$185,0),25)))*3.4121416)/$AP100</f>
        <v>12.407744898428444</v>
      </c>
      <c r="U100" s="59">
        <v>12.41</v>
      </c>
      <c r="V100" s="67">
        <f>(((INDEX(Output!$C$5:$BW$185,MATCH($C100,Output!$C$5:$C$185,0),16))*3.4121416)+((INDEX(Output!$C$5:$BW$185,MATCH($C100,Output!$C$5:$C$185,0),31))*99.976))/$AP100</f>
        <v>5.5959273890737773</v>
      </c>
      <c r="W100" s="59">
        <v>5.66</v>
      </c>
      <c r="X100" s="67">
        <f>(((INDEX(Output!$C$5:$BW$185,MATCH($C100,Output!$C$5:C$185,0),18))*3.4121416)+((INDEX(Output!$C$5:$BW$185,MATCH($C100,Output!$C$5:C$185,0),33))*99.976))/$AP100</f>
        <v>0.25557547186951113</v>
      </c>
      <c r="Y100" s="59">
        <v>0.52</v>
      </c>
      <c r="Z100" s="67">
        <f>(((INDEX(Output!$C$5:$BW$185,MATCH($C100,Output!$C$5:C$185,0),17))*3.4121416)+((INDEX(Output!$C$5:$BW$185,MATCH($C100,Output!$C$5:C$185,0),32))*99.976))/$AP100</f>
        <v>2.4366027340231114E-6</v>
      </c>
      <c r="AA100" s="59">
        <v>0</v>
      </c>
      <c r="AB100" s="67">
        <f>(((INDEX(Output!$C$5:$BW$185,MATCH($C100,Output!$C$5:C$185,0),19))*3.4121416)+((INDEX(Output!$C$5:$BW$185,MATCH($C100,Output!$C$5:C$185,0),34))*99.976))/$AP100</f>
        <v>6.173895687111111</v>
      </c>
      <c r="AC100" s="59">
        <v>6.05</v>
      </c>
      <c r="AD100" s="68">
        <f>INDEX(Output!$C$5:$CC$185,MATCH($C100,Output!$C$5:$C$185,0),76)+INDEX(Output!$C$5:$CC$185,MATCH($C100,Output!$C$5:$C$185,0),79)</f>
        <v>0</v>
      </c>
      <c r="AE100" s="61">
        <v>0</v>
      </c>
      <c r="AF100" s="68">
        <f>INDEX(Output!$C$5:$CD$185,MATCH($C100,Output!$C$5:$C$185,0),74)+INDEX(Output!$C$5:$CD$185,MATCH($C100,Output!$C$5:$C$185,0),77)</f>
        <v>0</v>
      </c>
      <c r="AG100" s="61">
        <v>0</v>
      </c>
      <c r="AH100" s="69">
        <f>IF($D$97=0,"",(D100-$D$97)/$D$97)</f>
        <v>-5.9627495300619032E-2</v>
      </c>
      <c r="AI100" s="70">
        <f>IF($E$97=0,"",(E100-$E$97)/$E$97)</f>
        <v>-0.14494008950483614</v>
      </c>
      <c r="AJ100" s="69">
        <f>IF($J$97=0,"",(J100-$J$97)/$J$97)</f>
        <v>4.8322862222300846E-2</v>
      </c>
      <c r="AK100" s="70">
        <f>IF($K$97=0,"",(K100-$K$97)/$K$97)</f>
        <v>0.21114794861168681</v>
      </c>
      <c r="AL100" s="67" t="str">
        <f t="shared" si="73"/>
        <v>No</v>
      </c>
      <c r="AM100" s="67" t="str">
        <f t="shared" si="40"/>
        <v>No</v>
      </c>
      <c r="AN100" s="71" t="str">
        <f>IF((AL100=AM100),(IF(AND(AI100&gt;(-0.5%*D$97),AI100&lt;(0.5%*D$97),AE100&lt;=AD100,AG100&lt;=AF100,(COUNTBLANK(D100:AK100)=0)),"Pass","Fail")),IF(COUNTA(D100:AK100)=0,"","Fail"))</f>
        <v>Pass</v>
      </c>
      <c r="AO100" s="74"/>
      <c r="AP100" s="65">
        <f>IF(ISNUMBER(SEARCH("RetlMed",C100)),Lookup!D$2,IF(ISNUMBER(SEARCH("OffSml",C100)),Lookup!A$2,IF(ISNUMBER(SEARCH("OffMed",C100)),Lookup!B$2,IF(ISNUMBER(SEARCH("OffLrg",C100)),Lookup!C$2,IF(ISNUMBER(SEARCH("RetlStrp",C100)),Lookup!E$2)))))</f>
        <v>22500</v>
      </c>
      <c r="AQ100" s="75"/>
      <c r="AR100" s="24"/>
    </row>
    <row r="101" spans="1:44" s="43" customFormat="1" ht="26.25" customHeight="1" x14ac:dyDescent="0.3">
      <c r="A101" s="45"/>
      <c r="B101" s="57" t="str">
        <f t="shared" si="70"/>
        <v>CBECC 2025.2.0</v>
      </c>
      <c r="C101" s="16" t="s">
        <v>136</v>
      </c>
      <c r="D101" s="58">
        <f>INDEX(Output!$C$5:$BW$185,MATCH($C101,Output!$C$5:$C$185,0),63)</f>
        <v>40.676600000000001</v>
      </c>
      <c r="E101" s="59">
        <v>55.94</v>
      </c>
      <c r="F101" s="58">
        <f>(INDEX(Output!$C$5:$BW$185,MATCH($C101,Output!$C$5:$C$185,0),21))/$AP101</f>
        <v>4.4829920302529658</v>
      </c>
      <c r="G101" s="59">
        <v>5.88</v>
      </c>
      <c r="H101" s="58">
        <f>(INDEX(Output!$C$5:$BW$185,MATCH($C101,Output!$C$5:$C$185,0),36))/$AP101</f>
        <v>0.31062247565628276</v>
      </c>
      <c r="I101" s="59">
        <v>0.44</v>
      </c>
      <c r="J101" s="58">
        <f t="shared" ref="J101:J102" si="91">SUM(L101,N101,P101,V101,X101,Z101,AB101)</f>
        <v>46.351513107054515</v>
      </c>
      <c r="K101" s="59">
        <v>63.68</v>
      </c>
      <c r="L101" s="58">
        <f>(((INDEX(Output!$C$5:$BW$185,MATCH($C101,Output!$C$5:$C$185,0),14))*3.4121416)+((INDEX(Output!$C$5:$BW$185,MATCH($C101,Output!$C$5:$C$185,0),29))*99.976))/$AP101</f>
        <v>28.515351137243176</v>
      </c>
      <c r="M101" s="59">
        <v>41.03</v>
      </c>
      <c r="N101" s="58">
        <f>(((INDEX(Output!$C$5:$BW$185,MATCH($C101,Output!$C$5:$C$185,0),15))*3.4121416)+((INDEX(Output!$C$5:$BW$185,MATCH($C101,Output!$C$5:$C$185,0),30))*99.976))/$AP101</f>
        <v>3.518009497028034</v>
      </c>
      <c r="O101" s="59">
        <v>3.76</v>
      </c>
      <c r="P101" s="58">
        <f>(((INDEX(Output!$C$5:$BW$185,MATCH($C101,Output!$C$5:$C$185,0),20))*3.4121416)+((INDEX(Output!$C$5:$BW$185,MATCH($C101,Output!$C$5:$C$185,0),35))*99.976))/$AP101</f>
        <v>5.890649111040168</v>
      </c>
      <c r="Q101" s="59">
        <v>5.95</v>
      </c>
      <c r="R101" s="58">
        <f>(((INDEX(Output!$C$5:$BW$185,MATCH($C101,Output!$C$5:$C$185,0),37))+(INDEX(Output!$C$5:$BW$185,MATCH($C101,Output!$C$5:$C$185,0),38)))*99.976)/$AP101</f>
        <v>21.944355233666119</v>
      </c>
      <c r="S101" s="59">
        <v>1.49</v>
      </c>
      <c r="T101" s="58">
        <f>(((INDEX(Output!$C$5:$BW$185,MATCH($C101,Output!$C$5:$C$185,0),22))+(INDEX(Output!$C$5:$BW$185,MATCH($C101,Output!$C$5:$C$185,0),23))+(INDEX(Output!$C$5:$BW$185,MATCH($C101,Output!$C$5:$C$185,0),24))+(INDEX(Output!$C$5:$BW$185,MATCH($C101,Output!$C$5:$C$185,0),25)))*3.4121416)/$AP101</f>
        <v>16.318722863884773</v>
      </c>
      <c r="U101" s="59">
        <v>36.93</v>
      </c>
      <c r="V101" s="58">
        <f>(((INDEX(Output!$C$5:$BW$185,MATCH($C101,Output!$C$5:$C$185,0),16))*3.4121416)+((INDEX(Output!$C$5:$BW$185,MATCH($C101,Output!$C$5:$C$185,0),31))*99.976))/$AP101</f>
        <v>5.3874727842976959</v>
      </c>
      <c r="W101" s="59">
        <v>9.2100000000000009</v>
      </c>
      <c r="X101" s="58">
        <f>(((INDEX(Output!$C$5:$BW$185,MATCH($C101,Output!$C$5:C$185,0),18))*3.4121416)+((INDEX(Output!$C$5:$BW$185,MATCH($C101,Output!$C$5:C$185,0),33))*99.976))/$AP101</f>
        <v>0.49369790819552545</v>
      </c>
      <c r="Y101" s="59">
        <v>1.1499999999999999</v>
      </c>
      <c r="Z101" s="58">
        <f>(((INDEX(Output!$C$5:$BW$185,MATCH($C101,Output!$C$5:C$185,0),17))*3.4121416)+((INDEX(Output!$C$5:$BW$185,MATCH($C101,Output!$C$5:C$185,0),32))*99.976))/$AP101</f>
        <v>0</v>
      </c>
      <c r="AA101" s="59">
        <v>0</v>
      </c>
      <c r="AB101" s="58">
        <f>(((INDEX(Output!$C$5:$BW$185,MATCH($C101,Output!$C$5:C$185,0),19))*3.4121416)+((INDEX(Output!$C$5:$BW$185,MATCH($C101,Output!$C$5:C$185,0),34))*99.976))/$AP101</f>
        <v>2.5463326692499035</v>
      </c>
      <c r="AC101" s="59">
        <v>2.58</v>
      </c>
      <c r="AD101" s="60">
        <f>INDEX(Output!$C$5:$CC$185,MATCH($C101,Output!$C$5:$C$185,0),76)+INDEX(Output!$C$5:$CC$185,MATCH($C101,Output!$C$5:$C$185,0),79)</f>
        <v>1</v>
      </c>
      <c r="AE101" s="61">
        <v>0</v>
      </c>
      <c r="AF101" s="60">
        <f>INDEX(Output!$C$5:$CD$185,MATCH($C101,Output!$C$5:$C$185,0),74)+INDEX(Output!$C$5:$CD$185,MATCH($C101,Output!$C$5:$C$185,0),77)</f>
        <v>260.25</v>
      </c>
      <c r="AG101" s="61">
        <v>0</v>
      </c>
      <c r="AH101" s="62"/>
      <c r="AI101" s="58"/>
      <c r="AJ101" s="62"/>
      <c r="AK101" s="72"/>
      <c r="AL101" s="58"/>
      <c r="AM101" s="58"/>
      <c r="AN101" s="63"/>
      <c r="AO101" s="64"/>
      <c r="AP101" s="65">
        <f>IF(ISNUMBER(SEARCH("RetlMed",C101)),Lookup!D$2,IF(ISNUMBER(SEARCH("OffSml",C101)),Lookup!A$2,IF(ISNUMBER(SEARCH("OffMed",C101)),Lookup!B$2,IF(ISNUMBER(SEARCH("OffLrg",C101)),Lookup!C$2,IF(ISNUMBER(SEARCH("RetlStrp",C101)),Lookup!E$2)))))</f>
        <v>53627.8</v>
      </c>
      <c r="AR101" s="56"/>
    </row>
    <row r="102" spans="1:44" s="82" customFormat="1" ht="25.5" customHeight="1" x14ac:dyDescent="0.3">
      <c r="A102" s="22"/>
      <c r="B102" s="57" t="str">
        <f t="shared" si="70"/>
        <v>CBECC 2025.2.0</v>
      </c>
      <c r="C102" s="17" t="s">
        <v>137</v>
      </c>
      <c r="D102" s="67">
        <f>INDEX(Output!$C$5:$BW$185,MATCH($C102,Output!$C$5:$C$185,0),63)</f>
        <v>49.809100000000001</v>
      </c>
      <c r="E102" s="59">
        <v>63.94</v>
      </c>
      <c r="F102" s="67">
        <f>(INDEX(Output!$C$5:$BW$185,MATCH($C102,Output!$C$5:$C$185,0),21))/$AP102</f>
        <v>6.3866875016316165</v>
      </c>
      <c r="G102" s="59">
        <v>7.93</v>
      </c>
      <c r="H102" s="67">
        <f>(INDEX(Output!$C$5:$BW$185,MATCH($C102,Output!$C$5:$C$185,0),36))/$AP102</f>
        <v>0.2791201578285889</v>
      </c>
      <c r="I102" s="59">
        <v>0.38</v>
      </c>
      <c r="J102" s="67">
        <f t="shared" si="91"/>
        <v>49.697704120659459</v>
      </c>
      <c r="K102" s="59">
        <v>64.61</v>
      </c>
      <c r="L102" s="67">
        <f>(((INDEX(Output!$C$5:$BW$185,MATCH($C102,Output!$C$5:$C$185,0),14))*3.4121416)+((INDEX(Output!$C$5:$BW$185,MATCH($C102,Output!$C$5:$C$185,0),29))*99.976))/$AP102</f>
        <v>25.365128118527281</v>
      </c>
      <c r="M102" s="59">
        <v>34.979999999999997</v>
      </c>
      <c r="N102" s="67">
        <f>(((INDEX(Output!$C$5:$BW$185,MATCH($C102,Output!$C$5:$C$185,0),15))*3.4121416)+((INDEX(Output!$C$5:$BW$185,MATCH($C102,Output!$C$5:$C$185,0),30))*99.976))/$AP102</f>
        <v>3.4409452522534951</v>
      </c>
      <c r="O102" s="59">
        <v>3.98</v>
      </c>
      <c r="P102" s="67">
        <f>(((INDEX(Output!$C$5:$BW$185,MATCH($C102,Output!$C$5:$C$185,0),20))*3.4121416)+((INDEX(Output!$C$5:$BW$185,MATCH($C102,Output!$C$5:$C$185,0),35))*99.976))/$AP102</f>
        <v>5.890649111040168</v>
      </c>
      <c r="Q102" s="59">
        <v>5.95</v>
      </c>
      <c r="R102" s="67">
        <f>(((INDEX(Output!$C$5:$BW$185,MATCH($C102,Output!$C$5:$C$185,0),37))+(INDEX(Output!$C$5:$BW$185,MATCH($C102,Output!$C$5:$C$185,0),38)))*99.976)/$AP102</f>
        <v>21.944355233666119</v>
      </c>
      <c r="S102" s="59">
        <v>1.49</v>
      </c>
      <c r="T102" s="67">
        <f>(((INDEX(Output!$C$5:$BW$185,MATCH($C102,Output!$C$5:$C$185,0),22))+(INDEX(Output!$C$5:$BW$185,MATCH($C102,Output!$C$5:$C$185,0),23))+(INDEX(Output!$C$5:$BW$185,MATCH($C102,Output!$C$5:$C$185,0),24))+(INDEX(Output!$C$5:$BW$185,MATCH($C102,Output!$C$5:$C$185,0),25)))*3.4121416)/$AP102</f>
        <v>16.318722863884773</v>
      </c>
      <c r="U102" s="59">
        <v>36.93</v>
      </c>
      <c r="V102" s="67">
        <f>(((INDEX(Output!$C$5:$BW$185,MATCH($C102,Output!$C$5:$C$185,0),16))*3.4121416)+((INDEX(Output!$C$5:$BW$185,MATCH($C102,Output!$C$5:$C$185,0),31))*99.976))/$AP102</f>
        <v>11.985742435512924</v>
      </c>
      <c r="W102" s="59">
        <v>16.21</v>
      </c>
      <c r="X102" s="67">
        <f>(((INDEX(Output!$C$5:$BW$185,MATCH($C102,Output!$C$5:C$185,0),18))*3.4121416)+((INDEX(Output!$C$5:$BW$185,MATCH($C102,Output!$C$5:C$185,0),33))*99.976))/$AP102</f>
        <v>0.46890653407568456</v>
      </c>
      <c r="Y102" s="59">
        <v>0.92</v>
      </c>
      <c r="Z102" s="67">
        <f>(((INDEX(Output!$C$5:$BW$185,MATCH($C102,Output!$C$5:C$185,0),17))*3.4121416)+((INDEX(Output!$C$5:$BW$185,MATCH($C102,Output!$C$5:C$185,0),32))*99.976))/$AP102</f>
        <v>0</v>
      </c>
      <c r="AA102" s="59">
        <v>0</v>
      </c>
      <c r="AB102" s="67">
        <f>(((INDEX(Output!$C$5:$BW$185,MATCH($C102,Output!$C$5:C$185,0),19))*3.4121416)+((INDEX(Output!$C$5:$BW$185,MATCH($C102,Output!$C$5:C$185,0),34))*99.976))/$AP102</f>
        <v>2.5463326692499035</v>
      </c>
      <c r="AC102" s="59">
        <v>2.58</v>
      </c>
      <c r="AD102" s="68">
        <f>INDEX(Output!$C$5:$CC$185,MATCH($C102,Output!$C$5:$C$185,0),76)+INDEX(Output!$C$5:$CC$185,MATCH($C102,Output!$C$5:$C$185,0),79)</f>
        <v>0</v>
      </c>
      <c r="AE102" s="61">
        <v>0</v>
      </c>
      <c r="AF102" s="68">
        <f>INDEX(Output!$C$5:$CD$185,MATCH($C102,Output!$C$5:$C$185,0),74)+INDEX(Output!$C$5:$CD$185,MATCH($C102,Output!$C$5:$C$185,0),77)</f>
        <v>0</v>
      </c>
      <c r="AG102" s="61">
        <v>0</v>
      </c>
      <c r="AH102" s="69">
        <f>IF($D$101=0,"",(D102-$D$101)/$D$101)</f>
        <v>0.22451483162309535</v>
      </c>
      <c r="AI102" s="70">
        <f>IF($E$101=0,"",(E102-$E$101)/$E$101)</f>
        <v>0.14301036825169824</v>
      </c>
      <c r="AJ102" s="69">
        <f>IF($J$101=0,"",(J102-$J$101)/$J$101)</f>
        <v>7.2191624162872628E-2</v>
      </c>
      <c r="AK102" s="70">
        <f>IF($K$101=0,"",(K102-$K$101)/$K$101)</f>
        <v>1.4604271356783915E-2</v>
      </c>
      <c r="AL102" s="67" t="str">
        <f t="shared" si="73"/>
        <v>Yes</v>
      </c>
      <c r="AM102" s="67" t="str">
        <f t="shared" ref="AM102:AM120" si="92">IF(AND(AH102&lt;0,AI102&lt;0), "No", "Yes")</f>
        <v>Yes</v>
      </c>
      <c r="AN102" s="71" t="str">
        <f>IF((AL102=AM102),(IF(AND(AI102&gt;(-0.5%*D$101),AI102&lt;(0.5%*D$101),AE102&lt;=AD102,AG102&lt;=AF102,(COUNTBLANK(D102:AK102)=0)),"Pass","Fail")),IF(COUNTA(D102:AK102)=0,"","Fail"))</f>
        <v>Pass</v>
      </c>
      <c r="AO102" s="74"/>
      <c r="AP102" s="65">
        <f>IF(ISNUMBER(SEARCH("RetlMed",C102)),Lookup!D$2,IF(ISNUMBER(SEARCH("OffSml",C102)),Lookup!A$2,IF(ISNUMBER(SEARCH("OffMed",C102)),Lookup!B$2,IF(ISNUMBER(SEARCH("OffLrg",C102)),Lookup!C$2,IF(ISNUMBER(SEARCH("RetlStrp",C102)),Lookup!E$2)))))</f>
        <v>53627.8</v>
      </c>
      <c r="AQ102" s="75"/>
      <c r="AR102" s="24"/>
    </row>
    <row r="103" spans="1:44" s="43" customFormat="1" ht="26.25" customHeight="1" x14ac:dyDescent="0.3">
      <c r="A103" s="45"/>
      <c r="B103" s="57" t="str">
        <f t="shared" si="70"/>
        <v>CBECC 2025.2.0</v>
      </c>
      <c r="C103" s="16" t="s">
        <v>138</v>
      </c>
      <c r="D103" s="58">
        <f>INDEX(Output!$C$5:$BW$185,MATCH($C103,Output!$C$5:$C$185,0),63)</f>
        <v>35.925199999999997</v>
      </c>
      <c r="E103" s="59">
        <v>43.24</v>
      </c>
      <c r="F103" s="58">
        <f>(INDEX(Output!$C$5:$BW$185,MATCH($C103,Output!$C$5:$C$185,0),21))/$AP103</f>
        <v>5.6351742939296408</v>
      </c>
      <c r="G103" s="59">
        <v>6.32</v>
      </c>
      <c r="H103" s="58">
        <f>(INDEX(Output!$C$5:$BW$185,MATCH($C103,Output!$C$5:$C$185,0),36))/$AP103</f>
        <v>0.13601061389801558</v>
      </c>
      <c r="I103" s="59">
        <v>0.19</v>
      </c>
      <c r="J103" s="58">
        <f t="shared" ref="J103:J104" si="93">SUM(L103,N103,P103,V103,X103,Z103,AB103)</f>
        <v>32.825831565026199</v>
      </c>
      <c r="K103" s="59">
        <v>40.17</v>
      </c>
      <c r="L103" s="58">
        <f>(((INDEX(Output!$C$5:$BW$185,MATCH($C103,Output!$C$5:$C$185,0),14))*3.4121416)+((INDEX(Output!$C$5:$BW$185,MATCH($C103,Output!$C$5:$C$185,0),29))*99.976))/$AP103</f>
        <v>11.392732642418151</v>
      </c>
      <c r="M103" s="59">
        <v>16.34</v>
      </c>
      <c r="N103" s="58">
        <f>(((INDEX(Output!$C$5:$BW$185,MATCH($C103,Output!$C$5:$C$185,0),15))*3.4121416)+((INDEX(Output!$C$5:$BW$185,MATCH($C103,Output!$C$5:$C$185,0),30))*99.976))/$AP103</f>
        <v>7.6501787770074472</v>
      </c>
      <c r="O103" s="59">
        <v>7.26</v>
      </c>
      <c r="P103" s="58">
        <f>(((INDEX(Output!$C$5:$BW$185,MATCH($C103,Output!$C$5:$C$185,0),20))*3.4121416)+((INDEX(Output!$C$5:$BW$185,MATCH($C103,Output!$C$5:$C$185,0),35))*99.976))/$AP103</f>
        <v>5.890649111040168</v>
      </c>
      <c r="Q103" s="59">
        <v>5.95</v>
      </c>
      <c r="R103" s="58">
        <f>(((INDEX(Output!$C$5:$BW$185,MATCH($C103,Output!$C$5:$C$185,0),37))+(INDEX(Output!$C$5:$BW$185,MATCH($C103,Output!$C$5:$C$185,0),38)))*99.976)/$AP103</f>
        <v>21.944355233666119</v>
      </c>
      <c r="S103" s="59">
        <v>1.49</v>
      </c>
      <c r="T103" s="58">
        <f>(((INDEX(Output!$C$5:$BW$185,MATCH($C103,Output!$C$5:$C$185,0),22))+(INDEX(Output!$C$5:$BW$185,MATCH($C103,Output!$C$5:$C$185,0),23))+(INDEX(Output!$C$5:$BW$185,MATCH($C103,Output!$C$5:$C$185,0),24))+(INDEX(Output!$C$5:$BW$185,MATCH($C103,Output!$C$5:$C$185,0),25)))*3.4121416)/$AP103</f>
        <v>16.318722863884773</v>
      </c>
      <c r="U103" s="59">
        <v>36.93</v>
      </c>
      <c r="V103" s="58">
        <f>(((INDEX(Output!$C$5:$BW$185,MATCH($C103,Output!$C$5:$C$185,0),16))*3.4121416)+((INDEX(Output!$C$5:$BW$185,MATCH($C103,Output!$C$5:$C$185,0),31))*99.976))/$AP103</f>
        <v>5.2955390596653222</v>
      </c>
      <c r="W103" s="59">
        <v>7.71</v>
      </c>
      <c r="X103" s="58">
        <f>(((INDEX(Output!$C$5:$BW$185,MATCH($C103,Output!$C$5:C$185,0),18))*3.4121416)+((INDEX(Output!$C$5:$BW$185,MATCH($C103,Output!$C$5:C$185,0),33))*99.976))/$AP103</f>
        <v>0.38896701418443413</v>
      </c>
      <c r="Y103" s="59">
        <v>0.67</v>
      </c>
      <c r="Z103" s="58">
        <f>(((INDEX(Output!$C$5:$BW$185,MATCH($C103,Output!$C$5:C$185,0),17))*3.4121416)+((INDEX(Output!$C$5:$BW$185,MATCH($C103,Output!$C$5:C$185,0),32))*99.976))/$AP103</f>
        <v>0</v>
      </c>
      <c r="AA103" s="59">
        <v>0</v>
      </c>
      <c r="AB103" s="58">
        <f>(((INDEX(Output!$C$5:$BW$185,MATCH($C103,Output!$C$5:C$185,0),19))*3.4121416)+((INDEX(Output!$C$5:$BW$185,MATCH($C103,Output!$C$5:C$185,0),34))*99.976))/$AP103</f>
        <v>2.207764960710676</v>
      </c>
      <c r="AC103" s="59">
        <v>2.25</v>
      </c>
      <c r="AD103" s="60">
        <f>INDEX(Output!$C$5:$CC$185,MATCH($C103,Output!$C$5:$C$185,0),76)+INDEX(Output!$C$5:$CC$185,MATCH($C103,Output!$C$5:$C$185,0),79)</f>
        <v>0</v>
      </c>
      <c r="AE103" s="61">
        <v>0</v>
      </c>
      <c r="AF103" s="60">
        <f>INDEX(Output!$C$5:$CD$185,MATCH($C103,Output!$C$5:$C$185,0),74)+INDEX(Output!$C$5:$CD$185,MATCH($C103,Output!$C$5:$C$185,0),77)</f>
        <v>26.25</v>
      </c>
      <c r="AG103" s="61">
        <v>0</v>
      </c>
      <c r="AH103" s="62"/>
      <c r="AI103" s="58"/>
      <c r="AJ103" s="62"/>
      <c r="AK103" s="72"/>
      <c r="AL103" s="58"/>
      <c r="AM103" s="58"/>
      <c r="AN103" s="63"/>
      <c r="AO103" s="64"/>
      <c r="AP103" s="65">
        <f>IF(ISNUMBER(SEARCH("RetlMed",C103)),Lookup!D$2,IF(ISNUMBER(SEARCH("OffSml",C103)),Lookup!A$2,IF(ISNUMBER(SEARCH("OffMed",C103)),Lookup!B$2,IF(ISNUMBER(SEARCH("OffLrg",C103)),Lookup!C$2,IF(ISNUMBER(SEARCH("RetlStrp",C103)),Lookup!E$2)))))</f>
        <v>53627.8</v>
      </c>
      <c r="AR103" s="56"/>
    </row>
    <row r="104" spans="1:44" s="82" customFormat="1" ht="25.5" customHeight="1" x14ac:dyDescent="0.3">
      <c r="A104" s="22"/>
      <c r="B104" s="57" t="str">
        <f t="shared" si="70"/>
        <v>CBECC 2025.2.0</v>
      </c>
      <c r="C104" s="17" t="s">
        <v>139</v>
      </c>
      <c r="D104" s="67">
        <f>INDEX(Output!$C$5:$BW$185,MATCH($C104,Output!$C$5:$C$185,0),63)</f>
        <v>43.7575</v>
      </c>
      <c r="E104" s="59">
        <v>48</v>
      </c>
      <c r="F104" s="67">
        <f>(INDEX(Output!$C$5:$BW$185,MATCH($C104,Output!$C$5:$C$185,0),21))/$AP104</f>
        <v>7.2938848880617888</v>
      </c>
      <c r="G104" s="59">
        <v>9.6</v>
      </c>
      <c r="H104" s="67">
        <f>(INDEX(Output!$C$5:$BW$185,MATCH($C104,Output!$C$5:$C$185,0),36))/$AP104</f>
        <v>0.10851797015726918</v>
      </c>
      <c r="I104" s="59">
        <v>0.36</v>
      </c>
      <c r="J104" s="67">
        <f t="shared" si="93"/>
        <v>35.736986685241071</v>
      </c>
      <c r="K104" s="59">
        <v>68.7</v>
      </c>
      <c r="L104" s="67">
        <f>(((INDEX(Output!$C$5:$BW$185,MATCH($C104,Output!$C$5:$C$185,0),14))*3.4121416)+((INDEX(Output!$C$5:$BW$185,MATCH($C104,Output!$C$5:$C$185,0),29))*99.976))/$AP104</f>
        <v>8.6434763542833188</v>
      </c>
      <c r="M104" s="59">
        <v>33.67</v>
      </c>
      <c r="N104" s="67">
        <f>(((INDEX(Output!$C$5:$BW$185,MATCH($C104,Output!$C$5:$C$185,0),15))*3.4121416)+((INDEX(Output!$C$5:$BW$185,MATCH($C104,Output!$C$5:$C$185,0),30))*99.976))/$AP104</f>
        <v>6.8621027071779928</v>
      </c>
      <c r="O104" s="59">
        <v>13.39</v>
      </c>
      <c r="P104" s="67">
        <f>(((INDEX(Output!$C$5:$BW$185,MATCH($C104,Output!$C$5:$C$185,0),20))*3.4121416)+((INDEX(Output!$C$5:$BW$185,MATCH($C104,Output!$C$5:$C$185,0),35))*99.976))/$AP104</f>
        <v>5.890649111040168</v>
      </c>
      <c r="Q104" s="59">
        <v>5.95</v>
      </c>
      <c r="R104" s="67">
        <f>(((INDEX(Output!$C$5:$BW$185,MATCH($C104,Output!$C$5:$C$185,0),37))+(INDEX(Output!$C$5:$BW$185,MATCH($C104,Output!$C$5:$C$185,0),38)))*99.976)/$AP104</f>
        <v>21.944355233666119</v>
      </c>
      <c r="S104" s="59">
        <v>1.49</v>
      </c>
      <c r="T104" s="67">
        <f>(((INDEX(Output!$C$5:$BW$185,MATCH($C104,Output!$C$5:$C$185,0),22))+(INDEX(Output!$C$5:$BW$185,MATCH($C104,Output!$C$5:$C$185,0),23))+(INDEX(Output!$C$5:$BW$185,MATCH($C104,Output!$C$5:$C$185,0),24))+(INDEX(Output!$C$5:$BW$185,MATCH($C104,Output!$C$5:$C$185,0),25)))*3.4121416)/$AP104</f>
        <v>16.318722863884773</v>
      </c>
      <c r="U104" s="59">
        <v>36.93</v>
      </c>
      <c r="V104" s="67">
        <f>(((INDEX(Output!$C$5:$BW$185,MATCH($C104,Output!$C$5:$C$185,0),16))*3.4121416)+((INDEX(Output!$C$5:$BW$185,MATCH($C104,Output!$C$5:$C$185,0),31))*99.976))/$AP104</f>
        <v>11.86281631191285</v>
      </c>
      <c r="W104" s="59">
        <v>12.47</v>
      </c>
      <c r="X104" s="67">
        <f>(((INDEX(Output!$C$5:$BW$185,MATCH($C104,Output!$C$5:C$185,0),18))*3.4121416)+((INDEX(Output!$C$5:$BW$185,MATCH($C104,Output!$C$5:C$185,0),33))*99.976))/$AP104</f>
        <v>0.2701772401160592</v>
      </c>
      <c r="Y104" s="59">
        <v>0.96</v>
      </c>
      <c r="Z104" s="67">
        <f>(((INDEX(Output!$C$5:$BW$185,MATCH($C104,Output!$C$5:C$185,0),17))*3.4121416)+((INDEX(Output!$C$5:$BW$185,MATCH($C104,Output!$C$5:C$185,0),32))*99.976))/$AP104</f>
        <v>0</v>
      </c>
      <c r="AA104" s="59">
        <v>0</v>
      </c>
      <c r="AB104" s="67">
        <f>(((INDEX(Output!$C$5:$BW$185,MATCH($C104,Output!$C$5:C$185,0),19))*3.4121416)+((INDEX(Output!$C$5:$BW$185,MATCH($C104,Output!$C$5:C$185,0),34))*99.976))/$AP104</f>
        <v>2.207764960710676</v>
      </c>
      <c r="AC104" s="59">
        <v>2.25</v>
      </c>
      <c r="AD104" s="68">
        <f>INDEX(Output!$C$5:$CC$185,MATCH($C104,Output!$C$5:$C$185,0),76)+INDEX(Output!$C$5:$CC$185,MATCH($C104,Output!$C$5:$C$185,0),79)</f>
        <v>0</v>
      </c>
      <c r="AE104" s="61">
        <v>0</v>
      </c>
      <c r="AF104" s="68">
        <f>INDEX(Output!$C$5:$CD$185,MATCH($C104,Output!$C$5:$C$185,0),74)+INDEX(Output!$C$5:$CD$185,MATCH($C104,Output!$C$5:$C$185,0),77)</f>
        <v>0</v>
      </c>
      <c r="AG104" s="61">
        <v>0</v>
      </c>
      <c r="AH104" s="69">
        <f>IF($D$103=0,"",(D104-$D$103)/$D$103)</f>
        <v>0.2180168795163285</v>
      </c>
      <c r="AI104" s="70">
        <f>IF($E$103=0,"",(E104-$E$103)/$E$103)</f>
        <v>0.11008325624421826</v>
      </c>
      <c r="AJ104" s="69">
        <f>IF($J$103=0,"",(J104-$J$103)/$J$103)</f>
        <v>8.8684885695828622E-2</v>
      </c>
      <c r="AK104" s="70">
        <f>IF($K$103=0,"",(K104-$K$103)/$K$103)</f>
        <v>0.71023151605675883</v>
      </c>
      <c r="AL104" s="67" t="str">
        <f t="shared" si="73"/>
        <v>Yes</v>
      </c>
      <c r="AM104" s="67" t="str">
        <f t="shared" si="92"/>
        <v>Yes</v>
      </c>
      <c r="AN104" s="71" t="str">
        <f>IF((AL104=AM104),(IF(AND(AI104&gt;(-0.5%*D$102),AI104&lt;(0.5%*D$102),AE104&lt;=AD104,AG104&lt;=AF104,(COUNTBLANK(D104:AK104)=0)),"Pass","Fail")),IF(COUNTA(D104:AK104)=0,"","Fail"))</f>
        <v>Pass</v>
      </c>
      <c r="AO104" s="74"/>
      <c r="AP104" s="65">
        <f>IF(ISNUMBER(SEARCH("RetlMed",C104)),Lookup!D$2,IF(ISNUMBER(SEARCH("OffSml",C104)),Lookup!A$2,IF(ISNUMBER(SEARCH("OffMed",C104)),Lookup!B$2,IF(ISNUMBER(SEARCH("OffLrg",C104)),Lookup!C$2,IF(ISNUMBER(SEARCH("RetlStrp",C104)),Lookup!E$2)))))</f>
        <v>53627.8</v>
      </c>
      <c r="AQ104" s="75"/>
      <c r="AR104" s="24"/>
    </row>
    <row r="105" spans="1:44" s="43" customFormat="1" ht="26.25" customHeight="1" x14ac:dyDescent="0.3">
      <c r="A105" s="45"/>
      <c r="B105" s="57" t="str">
        <f t="shared" si="70"/>
        <v>CBECC 2025.2.0</v>
      </c>
      <c r="C105" s="16" t="s">
        <v>163</v>
      </c>
      <c r="D105" s="58">
        <f>INDEX(Output!$C$5:$BW$185,MATCH($C105,Output!$C$5:$C$185,0),63)</f>
        <v>19.635999999999999</v>
      </c>
      <c r="E105" s="59">
        <v>25.21</v>
      </c>
      <c r="F105" s="58">
        <f>(INDEX(Output!$C$5:$BW$185,MATCH($C105,Output!$C$5:$C$185,0),21))/$AP105</f>
        <v>2.7028145849727192</v>
      </c>
      <c r="G105" s="59">
        <v>3.22</v>
      </c>
      <c r="H105" s="58">
        <f>(INDEX(Output!$C$5:$BW$185,MATCH($C105,Output!$C$5:$C$185,0),36))/$AP105</f>
        <v>0.11442982930495003</v>
      </c>
      <c r="I105" s="59">
        <v>0.16</v>
      </c>
      <c r="J105" s="58">
        <f t="shared" ref="J105:J109" si="94">SUM(L105,N105,P105,V105,X105,Z105,AB105)</f>
        <v>20.662602622947901</v>
      </c>
      <c r="K105" s="59">
        <v>26.65</v>
      </c>
      <c r="L105" s="58">
        <f>(((INDEX(Output!$C$5:$BW$185,MATCH($C105,Output!$C$5:$C$185,0),14))*3.4121416)+((INDEX(Output!$C$5:$BW$185,MATCH($C105,Output!$C$5:$C$185,0),29))*99.976))/$AP105</f>
        <v>9.9553112334755713</v>
      </c>
      <c r="M105" s="59">
        <v>14.2</v>
      </c>
      <c r="N105" s="58">
        <f>(((INDEX(Output!$C$5:$BW$185,MATCH($C105,Output!$C$5:$C$185,0),15))*3.4121416)+((INDEX(Output!$C$5:$BW$185,MATCH($C105,Output!$C$5:$C$185,0),30))*99.976))/$AP105</f>
        <v>2.9317625973185546</v>
      </c>
      <c r="O105" s="59">
        <v>2.79</v>
      </c>
      <c r="P105" s="58">
        <f>(((INDEX(Output!$C$5:$BW$185,MATCH($C105,Output!$C$5:$C$185,0),20))*3.4121416)+((INDEX(Output!$C$5:$BW$185,MATCH($C105,Output!$C$5:$C$185,0),35))*99.976))/$AP105</f>
        <v>4.6127391617347717</v>
      </c>
      <c r="Q105" s="59">
        <v>4.6100000000000003</v>
      </c>
      <c r="R105" s="58">
        <f>(((INDEX(Output!$C$5:$BW$185,MATCH($C105,Output!$C$5:$C$185,0),37))+(INDEX(Output!$C$5:$BW$185,MATCH($C105,Output!$C$5:$C$185,0),38)))*99.976)/$AP105</f>
        <v>0</v>
      </c>
      <c r="S105" s="59">
        <v>0</v>
      </c>
      <c r="T105" s="58">
        <f>(((INDEX(Output!$C$5:$BW$185,MATCH($C105,Output!$C$5:$C$185,0),22))+(INDEX(Output!$C$5:$BW$185,MATCH($C105,Output!$C$5:$C$185,0),23))+(INDEX(Output!$C$5:$BW$185,MATCH($C105,Output!$C$5:$C$185,0),24))+(INDEX(Output!$C$5:$BW$185,MATCH($C105,Output!$C$5:$C$185,0),25)))*3.4121416)/$AP105</f>
        <v>14.615038052308689</v>
      </c>
      <c r="U105" s="59">
        <v>14.62</v>
      </c>
      <c r="V105" s="58">
        <f>(((INDEX(Output!$C$5:$BW$185,MATCH($C105,Output!$C$5:$C$185,0),16))*3.4121416)+((INDEX(Output!$C$5:$BW$185,MATCH($C105,Output!$C$5:$C$185,0),31))*99.976))/$AP105</f>
        <v>1.4677519135836261</v>
      </c>
      <c r="W105" s="59">
        <v>3.26</v>
      </c>
      <c r="X105" s="58">
        <f>(((INDEX(Output!$C$5:$BW$185,MATCH($C105,Output!$C$5:C$185,0),18))*3.4121416)+((INDEX(Output!$C$5:$BW$185,MATCH($C105,Output!$C$5:C$185,0),33))*99.976))/$AP105</f>
        <v>0.20775214778350035</v>
      </c>
      <c r="Y105" s="59">
        <v>0.33</v>
      </c>
      <c r="Z105" s="58">
        <f>(((INDEX(Output!$C$5:$BW$185,MATCH($C105,Output!$C$5:C$185,0),17))*3.4121416)+((INDEX(Output!$C$5:$BW$185,MATCH($C105,Output!$C$5:C$185,0),32))*99.976))/$AP105</f>
        <v>0</v>
      </c>
      <c r="AA105" s="59">
        <v>0</v>
      </c>
      <c r="AB105" s="58">
        <f>(((INDEX(Output!$C$5:$BW$185,MATCH($C105,Output!$C$5:C$185,0),19))*3.4121416)+((INDEX(Output!$C$5:$BW$185,MATCH($C105,Output!$C$5:C$185,0),34))*99.976))/$AP105</f>
        <v>1.4872855690518723</v>
      </c>
      <c r="AC105" s="59">
        <v>1.47</v>
      </c>
      <c r="AD105" s="60">
        <f>INDEX(Output!$C$5:$CC$185,MATCH($C105,Output!$C$5:$C$185,0),76)+INDEX(Output!$C$5:$CC$185,MATCH($C105,Output!$C$5:$C$185,0),79)</f>
        <v>0</v>
      </c>
      <c r="AE105" s="61">
        <v>0</v>
      </c>
      <c r="AF105" s="60">
        <f>INDEX(Output!$C$5:$CD$185,MATCH($C105,Output!$C$5:$C$185,0),74)+INDEX(Output!$C$5:$CD$185,MATCH($C105,Output!$C$5:$C$185,0),77)</f>
        <v>1</v>
      </c>
      <c r="AG105" s="61">
        <v>0</v>
      </c>
      <c r="AH105" s="62"/>
      <c r="AI105" s="58"/>
      <c r="AJ105" s="62"/>
      <c r="AK105" s="72"/>
      <c r="AL105" s="58"/>
      <c r="AM105" s="58"/>
      <c r="AN105" s="63"/>
      <c r="AO105" s="64"/>
      <c r="AP105" s="65">
        <f>IF(ISNUMBER(SEARCH("RetlMed",C105)),Lookup!D$2,IF(ISNUMBER(SEARCH("OffSml",C105)),Lookup!A$2,IF(ISNUMBER(SEARCH("OffMed",C105)),Lookup!B$2,IF(ISNUMBER(SEARCH("OffLrg",C105)),Lookup!C$2,IF(ISNUMBER(SEARCH("RetlStrp",C105)),Lookup!E$2)))))</f>
        <v>53627.8</v>
      </c>
      <c r="AR105" s="56"/>
    </row>
    <row r="106" spans="1:44" s="82" customFormat="1" ht="25.5" customHeight="1" x14ac:dyDescent="0.3">
      <c r="A106" s="22"/>
      <c r="B106" s="57" t="str">
        <f t="shared" si="70"/>
        <v>CBECC 2025.2.0</v>
      </c>
      <c r="C106" s="17" t="s">
        <v>164</v>
      </c>
      <c r="D106" s="67">
        <f>INDEX(Output!$C$5:$BW$185,MATCH($C106,Output!$C$5:$C$185,0),63)</f>
        <v>20.031199999999998</v>
      </c>
      <c r="E106" s="59">
        <v>26</v>
      </c>
      <c r="F106" s="67">
        <f>(INDEX(Output!$C$5:$BW$185,MATCH($C106,Output!$C$5:$C$185,0),21))/$AP106</f>
        <v>2.7541312528203652</v>
      </c>
      <c r="G106" s="59">
        <v>3.36</v>
      </c>
      <c r="H106" s="67">
        <f>(INDEX(Output!$C$5:$BW$185,MATCH($C106,Output!$C$5:$C$185,0),36))/$AP106</f>
        <v>0.11720301783776324</v>
      </c>
      <c r="I106" s="59">
        <v>0.16</v>
      </c>
      <c r="J106" s="67">
        <f t="shared" si="94"/>
        <v>21.114945946397039</v>
      </c>
      <c r="K106" s="59">
        <v>27.35</v>
      </c>
      <c r="L106" s="67">
        <f>(((INDEX(Output!$C$5:$BW$185,MATCH($C106,Output!$C$5:$C$185,0),14))*3.4121416)+((INDEX(Output!$C$5:$BW$185,MATCH($C106,Output!$C$5:$C$185,0),29))*99.976))/$AP106</f>
        <v>10.232629307160973</v>
      </c>
      <c r="M106" s="59">
        <v>14.41</v>
      </c>
      <c r="N106" s="67">
        <f>(((INDEX(Output!$C$5:$BW$185,MATCH($C106,Output!$C$5:$C$185,0),15))*3.4121416)+((INDEX(Output!$C$5:$BW$185,MATCH($C106,Output!$C$5:$C$185,0),30))*99.976))/$AP106</f>
        <v>3.0902176792096636</v>
      </c>
      <c r="O106" s="59">
        <v>3.1</v>
      </c>
      <c r="P106" s="67">
        <f>(((INDEX(Output!$C$5:$BW$185,MATCH($C106,Output!$C$5:$C$185,0),20))*3.4121416)+((INDEX(Output!$C$5:$BW$185,MATCH($C106,Output!$C$5:$C$185,0),35))*99.976))/$AP106</f>
        <v>4.6127391617347717</v>
      </c>
      <c r="Q106" s="59">
        <v>4.6100000000000003</v>
      </c>
      <c r="R106" s="67">
        <f>(((INDEX(Output!$C$5:$BW$185,MATCH($C106,Output!$C$5:$C$185,0),37))+(INDEX(Output!$C$5:$BW$185,MATCH($C106,Output!$C$5:$C$185,0),38)))*99.976)/$AP106</f>
        <v>0</v>
      </c>
      <c r="S106" s="59">
        <v>0</v>
      </c>
      <c r="T106" s="67">
        <f>(((INDEX(Output!$C$5:$BW$185,MATCH($C106,Output!$C$5:$C$185,0),22))+(INDEX(Output!$C$5:$BW$185,MATCH($C106,Output!$C$5:$C$185,0),23))+(INDEX(Output!$C$5:$BW$185,MATCH($C106,Output!$C$5:$C$185,0),24))+(INDEX(Output!$C$5:$BW$185,MATCH($C106,Output!$C$5:$C$185,0),25)))*3.4121416)/$AP106</f>
        <v>14.615038052308689</v>
      </c>
      <c r="U106" s="59">
        <v>14.62</v>
      </c>
      <c r="V106" s="67">
        <f>(((INDEX(Output!$C$5:$BW$185,MATCH($C106,Output!$C$5:$C$185,0),16))*3.4121416)+((INDEX(Output!$C$5:$BW$185,MATCH($C106,Output!$C$5:$C$185,0),31))*99.976))/$AP106</f>
        <v>1.481457031090591</v>
      </c>
      <c r="W106" s="59">
        <v>3.42</v>
      </c>
      <c r="X106" s="67">
        <f>(((INDEX(Output!$C$5:$BW$185,MATCH($C106,Output!$C$5:C$185,0),18))*3.4121416)+((INDEX(Output!$C$5:$BW$185,MATCH($C106,Output!$C$5:C$185,0),33))*99.976))/$AP106</f>
        <v>0.21061533389219769</v>
      </c>
      <c r="Y106" s="59">
        <v>0.35</v>
      </c>
      <c r="Z106" s="67">
        <f>(((INDEX(Output!$C$5:$BW$185,MATCH($C106,Output!$C$5:C$185,0),17))*3.4121416)+((INDEX(Output!$C$5:$BW$185,MATCH($C106,Output!$C$5:C$185,0),32))*99.976))/$AP106</f>
        <v>0</v>
      </c>
      <c r="AA106" s="59">
        <v>0</v>
      </c>
      <c r="AB106" s="67">
        <f>(((INDEX(Output!$C$5:$BW$185,MATCH($C106,Output!$C$5:C$185,0),19))*3.4121416)+((INDEX(Output!$C$5:$BW$185,MATCH($C106,Output!$C$5:C$185,0),34))*99.976))/$AP106</f>
        <v>1.4872874333088435</v>
      </c>
      <c r="AC106" s="59">
        <v>1.47</v>
      </c>
      <c r="AD106" s="68">
        <f>INDEX(Output!$C$5:$CC$185,MATCH($C106,Output!$C$5:$C$185,0),76)+INDEX(Output!$C$5:$CC$185,MATCH($C106,Output!$C$5:$C$185,0),79)</f>
        <v>0</v>
      </c>
      <c r="AE106" s="61">
        <v>0</v>
      </c>
      <c r="AF106" s="68">
        <f>INDEX(Output!$C$5:$CD$185,MATCH($C106,Output!$C$5:$C$185,0),74)+INDEX(Output!$C$5:$CD$185,MATCH($C106,Output!$C$5:$C$185,0),77)</f>
        <v>88.75</v>
      </c>
      <c r="AG106" s="61">
        <v>0</v>
      </c>
      <c r="AH106" s="69">
        <f>IF($D$105=0,"",(D106-$D$105)/$D$105)</f>
        <v>2.0126298635159866E-2</v>
      </c>
      <c r="AI106" s="70">
        <f>IF($E$105=0,"",(E106-$E$105)/$E$105)</f>
        <v>3.1336771122570377E-2</v>
      </c>
      <c r="AJ106" s="69">
        <f>IF($J$105=0,"",(J106-$J$105)/$J$105)</f>
        <v>2.1891885146490004E-2</v>
      </c>
      <c r="AK106" s="70">
        <f>IF($K$105=0,"",(K106-$K$105)/$K$105)</f>
        <v>2.6266416510319059E-2</v>
      </c>
      <c r="AL106" s="67" t="str">
        <f t="shared" si="73"/>
        <v>Yes</v>
      </c>
      <c r="AM106" s="67" t="str">
        <f t="shared" si="92"/>
        <v>Yes</v>
      </c>
      <c r="AN106" s="71" t="str">
        <f>IF((AL106=AM106),(IF(AND(AI106&gt;(-0.5%*D$105),AI106&lt;(0.5%*D$105),AE106&lt;=AD106,AG106&lt;=AF106,(COUNTBLANK(D106:AK106)=0)),"Pass","Fail")),IF(COUNTA(D106:AK106)=0,"","Fail"))</f>
        <v>Pass</v>
      </c>
      <c r="AO106" s="64"/>
      <c r="AP106" s="65">
        <f>IF(ISNUMBER(SEARCH("RetlMed",C106)),Lookup!D$2,IF(ISNUMBER(SEARCH("OffSml",C106)),Lookup!A$2,IF(ISNUMBER(SEARCH("OffMed",C106)),Lookup!B$2,IF(ISNUMBER(SEARCH("OffLrg",C106)),Lookup!C$2,IF(ISNUMBER(SEARCH("RetlStrp",C106)),Lookup!E$2)))))</f>
        <v>53627.8</v>
      </c>
      <c r="AQ106" s="75"/>
      <c r="AR106" s="24"/>
    </row>
    <row r="107" spans="1:44" s="82" customFormat="1" ht="25.5" customHeight="1" x14ac:dyDescent="0.3">
      <c r="A107" s="22"/>
      <c r="B107" s="57" t="str">
        <f t="shared" si="70"/>
        <v>CBECC 2025.2.0</v>
      </c>
      <c r="C107" s="17" t="s">
        <v>165</v>
      </c>
      <c r="D107" s="67">
        <f>INDEX(Output!$C$5:$BW$185,MATCH($C107,Output!$C$5:$C$185,0),63)</f>
        <v>18.831900000000001</v>
      </c>
      <c r="E107" s="59">
        <v>24.47</v>
      </c>
      <c r="F107" s="67">
        <f>(INDEX(Output!$C$5:$BW$185,MATCH($C107,Output!$C$5:$C$185,0),21))/$AP107</f>
        <v>2.5957991937017741</v>
      </c>
      <c r="G107" s="59">
        <v>3.15</v>
      </c>
      <c r="H107" s="67">
        <f>(INDEX(Output!$C$5:$BW$185,MATCH($C107,Output!$C$5:$C$185,0),36))/$AP107</f>
        <v>0.10889519987767539</v>
      </c>
      <c r="I107" s="59">
        <v>0.15</v>
      </c>
      <c r="J107" s="67">
        <f t="shared" si="94"/>
        <v>19.744153884084461</v>
      </c>
      <c r="K107" s="59">
        <v>25.67</v>
      </c>
      <c r="L107" s="67">
        <f>(((INDEX(Output!$C$5:$BW$185,MATCH($C107,Output!$C$5:$C$185,0),14))*3.4121416)+((INDEX(Output!$C$5:$BW$185,MATCH($C107,Output!$C$5:$C$185,0),29))*99.976))/$AP107</f>
        <v>9.4018498734031368</v>
      </c>
      <c r="M107" s="59">
        <v>13.46</v>
      </c>
      <c r="N107" s="67">
        <f>(((INDEX(Output!$C$5:$BW$185,MATCH($C107,Output!$C$5:$C$185,0),15))*3.4121416)+((INDEX(Output!$C$5:$BW$185,MATCH($C107,Output!$C$5:$C$185,0),30))*99.976))/$AP107</f>
        <v>2.6562095662175214</v>
      </c>
      <c r="O107" s="59">
        <v>2.4700000000000002</v>
      </c>
      <c r="P107" s="67">
        <f>(((INDEX(Output!$C$5:$BW$185,MATCH($C107,Output!$C$5:$C$185,0),20))*3.4121416)+((INDEX(Output!$C$5:$BW$185,MATCH($C107,Output!$C$5:$C$185,0),35))*99.976))/$AP107</f>
        <v>4.6127391617347717</v>
      </c>
      <c r="Q107" s="59">
        <v>4.6100000000000003</v>
      </c>
      <c r="R107" s="67">
        <f>(((INDEX(Output!$C$5:$BW$185,MATCH($C107,Output!$C$5:$C$185,0),37))+(INDEX(Output!$C$5:$BW$185,MATCH($C107,Output!$C$5:$C$185,0),38)))*99.976)/$AP107</f>
        <v>0</v>
      </c>
      <c r="S107" s="59">
        <v>0</v>
      </c>
      <c r="T107" s="67">
        <f>(((INDEX(Output!$C$5:$BW$185,MATCH($C107,Output!$C$5:$C$185,0),22))+(INDEX(Output!$C$5:$BW$185,MATCH($C107,Output!$C$5:$C$185,0),23))+(INDEX(Output!$C$5:$BW$185,MATCH($C107,Output!$C$5:$C$185,0),24))+(INDEX(Output!$C$5:$BW$185,MATCH($C107,Output!$C$5:$C$185,0),25)))*3.4121416)/$AP107</f>
        <v>14.615038052308689</v>
      </c>
      <c r="U107" s="59">
        <v>14.62</v>
      </c>
      <c r="V107" s="67">
        <f>(((INDEX(Output!$C$5:$BW$185,MATCH($C107,Output!$C$5:$C$185,0),16))*3.4121416)+((INDEX(Output!$C$5:$BW$185,MATCH($C107,Output!$C$5:$C$185,0),31))*99.976))/$AP107</f>
        <v>1.381328231551546</v>
      </c>
      <c r="W107" s="59">
        <v>3.34</v>
      </c>
      <c r="X107" s="67">
        <f>(((INDEX(Output!$C$5:$BW$185,MATCH($C107,Output!$C$5:C$185,0),18))*3.4121416)+((INDEX(Output!$C$5:$BW$185,MATCH($C107,Output!$C$5:C$185,0),33))*99.976))/$AP107</f>
        <v>0.20474707489652755</v>
      </c>
      <c r="Y107" s="59">
        <v>0.32</v>
      </c>
      <c r="Z107" s="67">
        <f>(((INDEX(Output!$C$5:$BW$185,MATCH($C107,Output!$C$5:C$185,0),17))*3.4121416)+((INDEX(Output!$C$5:$BW$185,MATCH($C107,Output!$C$5:C$185,0),32))*99.976))/$AP107</f>
        <v>0</v>
      </c>
      <c r="AA107" s="59">
        <v>0</v>
      </c>
      <c r="AB107" s="67">
        <f>(((INDEX(Output!$C$5:$BW$185,MATCH($C107,Output!$C$5:C$185,0),19))*3.4121416)+((INDEX(Output!$C$5:$BW$185,MATCH($C107,Output!$C$5:C$185,0),34))*99.976))/$AP107</f>
        <v>1.4872799762809588</v>
      </c>
      <c r="AC107" s="59">
        <v>1.47</v>
      </c>
      <c r="AD107" s="68">
        <f>INDEX(Output!$C$5:$CC$185,MATCH($C107,Output!$C$5:$C$185,0),76)+INDEX(Output!$C$5:$CC$185,MATCH($C107,Output!$C$5:$C$185,0),79)</f>
        <v>0</v>
      </c>
      <c r="AE107" s="61">
        <v>0</v>
      </c>
      <c r="AF107" s="68">
        <f>INDEX(Output!$C$5:$CD$185,MATCH($C107,Output!$C$5:$C$185,0),74)+INDEX(Output!$C$5:$CD$185,MATCH($C107,Output!$C$5:$C$185,0),77)</f>
        <v>0</v>
      </c>
      <c r="AG107" s="61">
        <v>0</v>
      </c>
      <c r="AH107" s="69">
        <f>IF($D$105=0,"",(D107-$D$105)/$D$105)</f>
        <v>-4.0950295375840204E-2</v>
      </c>
      <c r="AI107" s="70">
        <f>IF($E$105=0,"",(E107-$E$105)/$E$105)</f>
        <v>-2.9353431178104007E-2</v>
      </c>
      <c r="AJ107" s="69">
        <f>IF($J$105=0,"",(J107-$J$105)/$J$105)</f>
        <v>-4.4449808943400462E-2</v>
      </c>
      <c r="AK107" s="70">
        <f>IF($K$105=0,"",(K107-$K$105)/$K$105)</f>
        <v>-3.6772983114446413E-2</v>
      </c>
      <c r="AL107" s="67" t="str">
        <f t="shared" si="73"/>
        <v>No</v>
      </c>
      <c r="AM107" s="67" t="str">
        <f t="shared" si="92"/>
        <v>No</v>
      </c>
      <c r="AN107" s="71" t="str">
        <f>IF((AL107=AM107),(IF(AND(AI107&gt;(-0.5%*D$105),AI107&lt;(0.5%*D$105),AE107&lt;=AD107,AG107&lt;=AF107,(COUNTBLANK(D107:AK107)=0)),"Pass","Fail")),IF(COUNTA(D107:AK107)=0,"","Fail"))</f>
        <v>Pass</v>
      </c>
      <c r="AO107" s="64"/>
      <c r="AP107" s="65">
        <f>IF(ISNUMBER(SEARCH("RetlMed",C107)),Lookup!D$2,IF(ISNUMBER(SEARCH("OffSml",C107)),Lookup!A$2,IF(ISNUMBER(SEARCH("OffMed",C107)),Lookup!B$2,IF(ISNUMBER(SEARCH("OffLrg",C107)),Lookup!C$2,IF(ISNUMBER(SEARCH("RetlStrp",C107)),Lookup!E$2)))))</f>
        <v>53627.8</v>
      </c>
      <c r="AQ107" s="75"/>
      <c r="AR107" s="24"/>
    </row>
    <row r="108" spans="1:44" s="82" customFormat="1" ht="25.5" customHeight="1" x14ac:dyDescent="0.3">
      <c r="A108" s="22"/>
      <c r="B108" s="57" t="str">
        <f t="shared" si="70"/>
        <v>CBECC 2025.2.0</v>
      </c>
      <c r="C108" s="17" t="s">
        <v>166</v>
      </c>
      <c r="D108" s="67">
        <f>INDEX(Output!$C$5:$BW$185,MATCH($C108,Output!$C$5:$C$185,0),63)</f>
        <v>19.224599999999999</v>
      </c>
      <c r="E108" s="59">
        <v>24.62</v>
      </c>
      <c r="F108" s="67">
        <f>(INDEX(Output!$C$5:$BW$185,MATCH($C108,Output!$C$5:$C$185,0),21))/$AP108</f>
        <v>2.6493348599047506</v>
      </c>
      <c r="G108" s="59">
        <v>3.15</v>
      </c>
      <c r="H108" s="67">
        <f>(INDEX(Output!$C$5:$BW$185,MATCH($C108,Output!$C$5:$C$185,0),36))/$AP108</f>
        <v>0.11152238204811682</v>
      </c>
      <c r="I108" s="59">
        <v>0.15</v>
      </c>
      <c r="J108" s="67">
        <f t="shared" si="94"/>
        <v>20.189479546259204</v>
      </c>
      <c r="K108" s="59">
        <v>26</v>
      </c>
      <c r="L108" s="67">
        <f>(((INDEX(Output!$C$5:$BW$185,MATCH($C108,Output!$C$5:$C$185,0),14))*3.4121416)+((INDEX(Output!$C$5:$BW$185,MATCH($C108,Output!$C$5:$C$185,0),29))*99.976))/$AP108</f>
        <v>9.6645673410049149</v>
      </c>
      <c r="M108" s="59">
        <v>13.8</v>
      </c>
      <c r="N108" s="67">
        <f>(((INDEX(Output!$C$5:$BW$185,MATCH($C108,Output!$C$5:$C$185,0),15))*3.4121416)+((INDEX(Output!$C$5:$BW$185,MATCH($C108,Output!$C$5:$C$185,0),30))*99.976))/$AP108</f>
        <v>2.78661814951499</v>
      </c>
      <c r="O108" s="59">
        <v>2.62</v>
      </c>
      <c r="P108" s="67">
        <f>(((INDEX(Output!$C$5:$BW$185,MATCH($C108,Output!$C$5:$C$185,0),20))*3.4121416)+((INDEX(Output!$C$5:$BW$185,MATCH($C108,Output!$C$5:$C$185,0),35))*99.976))/$AP108</f>
        <v>4.6127391617347717</v>
      </c>
      <c r="Q108" s="59">
        <v>4.6100000000000003</v>
      </c>
      <c r="R108" s="67">
        <f>(((INDEX(Output!$C$5:$BW$185,MATCH($C108,Output!$C$5:$C$185,0),37))+(INDEX(Output!$C$5:$BW$185,MATCH($C108,Output!$C$5:$C$185,0),38)))*99.976)/$AP108</f>
        <v>0</v>
      </c>
      <c r="S108" s="59">
        <v>0</v>
      </c>
      <c r="T108" s="67">
        <f>(((INDEX(Output!$C$5:$BW$185,MATCH($C108,Output!$C$5:$C$185,0),22))+(INDEX(Output!$C$5:$BW$185,MATCH($C108,Output!$C$5:$C$185,0),23))+(INDEX(Output!$C$5:$BW$185,MATCH($C108,Output!$C$5:$C$185,0),24))+(INDEX(Output!$C$5:$BW$185,MATCH($C108,Output!$C$5:$C$185,0),25)))*3.4121416)/$AP108</f>
        <v>14.615038052308689</v>
      </c>
      <c r="U108" s="59">
        <v>14.62</v>
      </c>
      <c r="V108" s="67">
        <f>(((INDEX(Output!$C$5:$BW$185,MATCH($C108,Output!$C$5:$C$185,0),16))*3.4121416)+((INDEX(Output!$C$5:$BW$185,MATCH($C108,Output!$C$5:$C$185,0),31))*99.976))/$AP108</f>
        <v>1.4326556145267939</v>
      </c>
      <c r="W108" s="59">
        <v>3.18</v>
      </c>
      <c r="X108" s="67">
        <f>(((INDEX(Output!$C$5:$BW$185,MATCH($C108,Output!$C$5:C$185,0),18))*3.4121416)+((INDEX(Output!$C$5:$BW$185,MATCH($C108,Output!$C$5:C$185,0),33))*99.976))/$AP108</f>
        <v>0.2056155746828324</v>
      </c>
      <c r="Y108" s="59">
        <v>0.32</v>
      </c>
      <c r="Z108" s="67">
        <f>(((INDEX(Output!$C$5:$BW$185,MATCH($C108,Output!$C$5:C$185,0),17))*3.4121416)+((INDEX(Output!$C$5:$BW$185,MATCH($C108,Output!$C$5:C$185,0),32))*99.976))/$AP108</f>
        <v>0</v>
      </c>
      <c r="AA108" s="59">
        <v>0</v>
      </c>
      <c r="AB108" s="67">
        <f>(((INDEX(Output!$C$5:$BW$185,MATCH($C108,Output!$C$5:C$185,0),19))*3.4121416)+((INDEX(Output!$C$5:$BW$185,MATCH($C108,Output!$C$5:C$185,0),34))*99.976))/$AP108</f>
        <v>1.4872837047949012</v>
      </c>
      <c r="AC108" s="59">
        <v>1.47</v>
      </c>
      <c r="AD108" s="68">
        <f>INDEX(Output!$C$5:$CC$185,MATCH($C108,Output!$C$5:$C$185,0),76)+INDEX(Output!$C$5:$CC$185,MATCH($C108,Output!$C$5:$C$185,0),79)</f>
        <v>0</v>
      </c>
      <c r="AE108" s="61">
        <v>0</v>
      </c>
      <c r="AF108" s="68">
        <f>INDEX(Output!$C$5:$CD$185,MATCH($C108,Output!$C$5:$C$185,0),74)+INDEX(Output!$C$5:$CD$185,MATCH($C108,Output!$C$5:$C$185,0),77)</f>
        <v>0</v>
      </c>
      <c r="AG108" s="61">
        <v>0</v>
      </c>
      <c r="AH108" s="69">
        <f>IF($D$105=0,"",(D108-$D$105)/$D$105)</f>
        <v>-2.0951313913220637E-2</v>
      </c>
      <c r="AI108" s="70">
        <f>IF($E$105=0,"",(E108-$E$105)/$E$105)</f>
        <v>-2.3403411344704476E-2</v>
      </c>
      <c r="AJ108" s="69">
        <f>IF($J$105=0,"",(J108-$J$105)/$J$105)</f>
        <v>-2.2897554839642831E-2</v>
      </c>
      <c r="AK108" s="70">
        <f>IF($K$105=0,"",(K108-$K$105)/$K$105)</f>
        <v>-2.4390243902438973E-2</v>
      </c>
      <c r="AL108" s="67" t="str">
        <f t="shared" si="73"/>
        <v>No</v>
      </c>
      <c r="AM108" s="67" t="str">
        <f t="shared" si="92"/>
        <v>No</v>
      </c>
      <c r="AN108" s="71" t="str">
        <f>IF((AL108=AM108),(IF(AND(AI108&gt;(-0.5%*D$105),AI108&lt;(0.5%*D$105),AE108&lt;=AD108,AG108&lt;=AF108,(COUNTBLANK(D108:AK108)=0)),"Pass","Fail")),IF(COUNTA(D108:AK108)=0,"","Fail"))</f>
        <v>Pass</v>
      </c>
      <c r="AO108" s="64"/>
      <c r="AP108" s="65">
        <f>IF(ISNUMBER(SEARCH("RetlMed",C108)),Lookup!D$2,IF(ISNUMBER(SEARCH("OffSml",C108)),Lookup!A$2,IF(ISNUMBER(SEARCH("OffMed",C108)),Lookup!B$2,IF(ISNUMBER(SEARCH("OffLrg",C108)),Lookup!C$2,IF(ISNUMBER(SEARCH("RetlStrp",C108)),Lookup!E$2)))))</f>
        <v>53627.8</v>
      </c>
      <c r="AQ108" s="75"/>
      <c r="AR108" s="24"/>
    </row>
    <row r="109" spans="1:44" s="82" customFormat="1" ht="25.5" hidden="1" customHeight="1" x14ac:dyDescent="0.3">
      <c r="A109" s="22"/>
      <c r="B109" s="57" t="str">
        <f t="shared" si="70"/>
        <v>CBECC 2025.2.0</v>
      </c>
      <c r="C109" s="17"/>
      <c r="D109" s="67" t="e">
        <f>INDEX(Output!$C$5:$BW$185,MATCH($C109,Output!$C$5:$C$185,0),63)</f>
        <v>#N/A</v>
      </c>
      <c r="E109" s="59"/>
      <c r="F109" s="67" t="e">
        <f>(INDEX(Output!$C$5:$BW$185,MATCH($C109,Output!$C$5:$C$185,0),21))/$AP109</f>
        <v>#N/A</v>
      </c>
      <c r="G109" s="59"/>
      <c r="H109" s="67" t="e">
        <f>(INDEX(Output!$C$5:$BW$185,MATCH($C109,Output!$C$5:$C$185,0),36))/$AP109</f>
        <v>#N/A</v>
      </c>
      <c r="I109" s="59"/>
      <c r="J109" s="67" t="e">
        <f t="shared" si="94"/>
        <v>#N/A</v>
      </c>
      <c r="K109" s="59"/>
      <c r="L109" s="67" t="e">
        <f>(((INDEX(Output!$C$5:$BW$185,MATCH($C109,Output!$C$5:$C$185,0),14))*3.4121416)+((INDEX(Output!$C$5:$BW$185,MATCH($C109,Output!$C$5:$C$185,0),29))*99.976))/$AP109</f>
        <v>#N/A</v>
      </c>
      <c r="M109" s="59"/>
      <c r="N109" s="67" t="e">
        <f>(((INDEX(Output!$C$5:$BW$185,MATCH($C109,Output!$C$5:$C$185,0),15))*3.4121416)+((INDEX(Output!$C$5:$BW$185,MATCH($C109,Output!$C$5:$C$185,0),30))*99.976))/$AP109</f>
        <v>#N/A</v>
      </c>
      <c r="O109" s="59"/>
      <c r="P109" s="67" t="e">
        <f>(((INDEX(Output!$C$5:$BW$185,MATCH($C109,Output!$C$5:$C$185,0),20))*3.4121416)+((INDEX(Output!$C$5:$BW$185,MATCH($C109,Output!$C$5:$C$185,0),35))*99.976))/$AP109</f>
        <v>#N/A</v>
      </c>
      <c r="Q109" s="59"/>
      <c r="R109" s="67" t="e">
        <f>(((INDEX(Output!$C$5:$BW$185,MATCH($C109,Output!$C$5:$C$185,0),37))+(INDEX(Output!$C$5:$BW$185,MATCH($C109,Output!$C$5:$C$185,0),38)))*99.976)/$AP109</f>
        <v>#N/A</v>
      </c>
      <c r="S109" s="59"/>
      <c r="T109" s="67" t="e">
        <f>(((INDEX(Output!$C$5:$BW$185,MATCH($C109,Output!$C$5:$C$185,0),22))+(INDEX(Output!$C$5:$BW$185,MATCH($C109,Output!$C$5:$C$185,0),23))+(INDEX(Output!$C$5:$BW$185,MATCH($C109,Output!$C$5:$C$185,0),24))+(INDEX(Output!$C$5:$BW$185,MATCH($C109,Output!$C$5:$C$185,0),25)))*3.4121416)/$AP109</f>
        <v>#N/A</v>
      </c>
      <c r="U109" s="59"/>
      <c r="V109" s="67" t="e">
        <f>(((INDEX(Output!$C$5:$BW$185,MATCH($C109,Output!$C$5:$C$185,0),16))*3.4121416)+((INDEX(Output!$C$5:$BW$185,MATCH($C109,Output!$C$5:$C$185,0),31))*99.976))/$AP109</f>
        <v>#N/A</v>
      </c>
      <c r="W109" s="59"/>
      <c r="X109" s="67" t="e">
        <f>(((INDEX(Output!$C$5:$BW$185,MATCH($C109,Output!$C$5:C$185,0),18))*3.4121416)+((INDEX(Output!$C$5:$BW$185,MATCH($C109,Output!$C$5:C$185,0),33))*99.976))/$AP109</f>
        <v>#N/A</v>
      </c>
      <c r="Y109" s="59"/>
      <c r="Z109" s="67" t="e">
        <f>(((INDEX(Output!$C$5:$BW$185,MATCH($C109,Output!$C$5:C$185,0),17))*3.4121416)+((INDEX(Output!$C$5:$BW$185,MATCH($C109,Output!$C$5:C$185,0),32))*99.976))/$AP109</f>
        <v>#N/A</v>
      </c>
      <c r="AA109" s="59"/>
      <c r="AB109" s="67" t="e">
        <f>(((INDEX(Output!$C$5:$BW$185,MATCH($C109,Output!$C$5:C$185,0),19))*3.4121416)+((INDEX(Output!$C$5:$BW$185,MATCH($C109,Output!$C$5:C$185,0),34))*99.976))/$AP109</f>
        <v>#N/A</v>
      </c>
      <c r="AC109" s="59"/>
      <c r="AD109" s="68" t="e">
        <f>INDEX(Output!$C$5:$CC$185,MATCH($C109,Output!$C$5:$C$185,0),76)+INDEX(Output!$C$5:$CC$185,MATCH($C109,Output!$C$5:$C$185,0),79)</f>
        <v>#N/A</v>
      </c>
      <c r="AE109" s="61">
        <v>0</v>
      </c>
      <c r="AF109" s="68" t="e">
        <f>INDEX(Output!$C$5:$CD$185,MATCH($C109,Output!$C$5:$C$185,0),74)+INDEX(Output!$C$5:$CD$185,MATCH($C109,Output!$C$5:$C$185,0),77)</f>
        <v>#N/A</v>
      </c>
      <c r="AG109" s="61">
        <v>0</v>
      </c>
      <c r="AH109" s="69" t="e">
        <f t="shared" ref="AH109" si="95">IF($D$105=0,"",(D109-D$105)/D$105)</f>
        <v>#N/A</v>
      </c>
      <c r="AI109" s="70">
        <f t="shared" ref="AI109" si="96">IF($E$105=0,"",(E109-E$105)/E$105)</f>
        <v>-1</v>
      </c>
      <c r="AJ109" s="69" t="e">
        <f t="shared" ref="AJ109" si="97">IF($J$105=0,"",(J109-$J$105)/$J$105)</f>
        <v>#N/A</v>
      </c>
      <c r="AK109" s="70">
        <f t="shared" ref="AK109" si="98">IF($K$105=0,"",(K109-$K$105)/$K$105)</f>
        <v>-1</v>
      </c>
      <c r="AL109" s="67" t="e">
        <f t="shared" si="73"/>
        <v>#N/A</v>
      </c>
      <c r="AM109" s="67" t="e">
        <f t="shared" si="92"/>
        <v>#N/A</v>
      </c>
      <c r="AN109" s="71" t="e">
        <f>IF((AL109=AM109),(IF(AND(AI109&gt;(-0.5%*D$105),AI109&lt;(0.5%*D$105),AE109&lt;=AD109,AG109&lt;=AF109,(COUNTBLANK(D109:AK109)=0)),"Pass","Fail")),IF(COUNTA(D109:AK109)=0,"","Fail"))</f>
        <v>#N/A</v>
      </c>
      <c r="AO109" s="64"/>
      <c r="AP109" s="65" t="b">
        <f>IF(ISNUMBER(SEARCH("RetlMed",C109)),Lookup!D$2,IF(ISNUMBER(SEARCH("OffSml",C109)),Lookup!A$2,IF(ISNUMBER(SEARCH("OffMed",C109)),Lookup!B$2,IF(ISNUMBER(SEARCH("OffLrg",C109)),Lookup!C$2,IF(ISNUMBER(SEARCH("RetlStrp",C109)),Lookup!E$2)))))</f>
        <v>0</v>
      </c>
      <c r="AQ109" s="75"/>
      <c r="AR109" s="24"/>
    </row>
    <row r="110" spans="1:44" s="43" customFormat="1" ht="26.25" customHeight="1" x14ac:dyDescent="0.3">
      <c r="A110" s="45"/>
      <c r="B110" s="57" t="str">
        <f t="shared" si="70"/>
        <v>CBECC 2025.2.0</v>
      </c>
      <c r="C110" s="16" t="s">
        <v>87</v>
      </c>
      <c r="D110" s="58">
        <f>INDEX(Output!$C$5:$BW$185,MATCH($C110,Output!$C$5:$C$185,0),63)</f>
        <v>18.405200000000001</v>
      </c>
      <c r="E110" s="59">
        <v>21.08</v>
      </c>
      <c r="F110" s="58">
        <f>(INDEX(Output!$C$5:$BW$185,MATCH($C110,Output!$C$5:$C$185,0),21))/$AP110</f>
        <v>3.4970108786860545</v>
      </c>
      <c r="G110" s="59">
        <v>3.82</v>
      </c>
      <c r="H110" s="58">
        <f>(INDEX(Output!$C$5:$BW$185,MATCH($C110,Output!$C$5:$C$185,0),36))/$AP110</f>
        <v>3.726817061300295E-2</v>
      </c>
      <c r="I110" s="59">
        <v>0.05</v>
      </c>
      <c r="J110" s="58">
        <f t="shared" ref="J110:J120" si="99">SUM(L110,N110,P110,V110,X110,Z110,AB110)</f>
        <v>15.65820733172615</v>
      </c>
      <c r="K110" s="59">
        <v>17.760000000000002</v>
      </c>
      <c r="L110" s="58">
        <f>(((INDEX(Output!$C$5:$BW$185,MATCH($C110,Output!$C$5:$C$185,0),14))*3.4121416)+((INDEX(Output!$C$5:$BW$185,MATCH($C110,Output!$C$5:$C$185,0),29))*99.976))/$AP110</f>
        <v>2.4195774251111488</v>
      </c>
      <c r="M110" s="59">
        <v>3.54</v>
      </c>
      <c r="N110" s="58">
        <f>(((INDEX(Output!$C$5:$BW$185,MATCH($C110,Output!$C$5:$C$185,0),15))*3.4121416)+((INDEX(Output!$C$5:$BW$185,MATCH($C110,Output!$C$5:$C$185,0),30))*99.976))/$AP110</f>
        <v>5.9148971160629378</v>
      </c>
      <c r="O110" s="59">
        <v>5.46</v>
      </c>
      <c r="P110" s="58">
        <f>(((INDEX(Output!$C$5:$BW$185,MATCH($C110,Output!$C$5:$C$185,0),20))*3.4121416)+((INDEX(Output!$C$5:$BW$185,MATCH($C110,Output!$C$5:$C$185,0),35))*99.976))/$AP110</f>
        <v>4.6127391617347717</v>
      </c>
      <c r="Q110" s="59">
        <v>4.6100000000000003</v>
      </c>
      <c r="R110" s="58">
        <f>(((INDEX(Output!$C$5:$BW$185,MATCH($C110,Output!$C$5:$C$185,0),37))+(INDEX(Output!$C$5:$BW$185,MATCH($C110,Output!$C$5:$C$185,0),38)))*99.976)/$AP110</f>
        <v>0</v>
      </c>
      <c r="S110" s="59">
        <v>0</v>
      </c>
      <c r="T110" s="58">
        <f>(((INDEX(Output!$C$5:$BW$185,MATCH($C110,Output!$C$5:$C$185,0),22))+(INDEX(Output!$C$5:$BW$185,MATCH($C110,Output!$C$5:$C$185,0),23))+(INDEX(Output!$C$5:$BW$185,MATCH($C110,Output!$C$5:$C$185,0),24))+(INDEX(Output!$C$5:$BW$185,MATCH($C110,Output!$C$5:$C$185,0),25)))*3.4121416)/$AP110</f>
        <v>14.615038052308689</v>
      </c>
      <c r="U110" s="59">
        <v>14.62</v>
      </c>
      <c r="V110" s="58">
        <f>(((INDEX(Output!$C$5:$BW$185,MATCH($C110,Output!$C$5:$C$185,0),16))*3.4121416)+((INDEX(Output!$C$5:$BW$185,MATCH($C110,Output!$C$5:$C$185,0),31))*99.976))/$AP110</f>
        <v>1.3250698058335415</v>
      </c>
      <c r="W110" s="59">
        <v>2.85</v>
      </c>
      <c r="X110" s="58">
        <f>(((INDEX(Output!$C$5:$BW$185,MATCH($C110,Output!$C$5:C$185,0),18))*3.4121416)+((INDEX(Output!$C$5:$BW$185,MATCH($C110,Output!$C$5:C$185,0),33))*99.976))/$AP110</f>
        <v>7.9016301437090472E-2</v>
      </c>
      <c r="Y110" s="59">
        <v>0.12</v>
      </c>
      <c r="Z110" s="58">
        <f>(((INDEX(Output!$C$5:$BW$185,MATCH($C110,Output!$C$5:C$185,0),17))*3.4121416)+((INDEX(Output!$C$5:$BW$185,MATCH($C110,Output!$C$5:C$185,0),32))*99.976))/$AP110</f>
        <v>0</v>
      </c>
      <c r="AA110" s="59">
        <v>0</v>
      </c>
      <c r="AB110" s="58">
        <f>(((INDEX(Output!$C$5:$BW$185,MATCH($C110,Output!$C$5:C$185,0),19))*3.4121416)+((INDEX(Output!$C$5:$BW$185,MATCH($C110,Output!$C$5:C$185,0),34))*99.976))/$AP110</f>
        <v>1.3069075215466603</v>
      </c>
      <c r="AC110" s="59">
        <v>1.1599999999999999</v>
      </c>
      <c r="AD110" s="60">
        <f>INDEX(Output!$C$5:$CC$185,MATCH($C110,Output!$C$5:$C$185,0),76)+INDEX(Output!$C$5:$CC$185,MATCH($C110,Output!$C$5:$C$185,0),79)</f>
        <v>0</v>
      </c>
      <c r="AE110" s="61">
        <v>0</v>
      </c>
      <c r="AF110" s="60">
        <f>INDEX(Output!$C$5:$CD$185,MATCH($C110,Output!$C$5:$C$185,0),74)+INDEX(Output!$C$5:$CD$185,MATCH($C110,Output!$C$5:$C$185,0),77)</f>
        <v>1.25</v>
      </c>
      <c r="AG110" s="61">
        <v>0</v>
      </c>
      <c r="AH110" s="62"/>
      <c r="AI110" s="58"/>
      <c r="AJ110" s="62"/>
      <c r="AK110" s="72"/>
      <c r="AL110" s="58"/>
      <c r="AM110" s="58"/>
      <c r="AN110" s="63"/>
      <c r="AO110" s="64"/>
      <c r="AP110" s="65">
        <f>IF(ISNUMBER(SEARCH("RetlMed",C110)),Lookup!D$2,IF(ISNUMBER(SEARCH("OffSml",C110)),Lookup!A$2,IF(ISNUMBER(SEARCH("OffMed",C110)),Lookup!B$2,IF(ISNUMBER(SEARCH("OffLrg",C110)),Lookup!C$2,IF(ISNUMBER(SEARCH("RetlStrp",C110)),Lookup!E$2)))))</f>
        <v>53627.8</v>
      </c>
      <c r="AR110" s="56"/>
    </row>
    <row r="111" spans="1:44" s="82" customFormat="1" ht="25.5" customHeight="1" x14ac:dyDescent="0.3">
      <c r="A111" s="22"/>
      <c r="B111" s="57" t="str">
        <f t="shared" si="70"/>
        <v>CBECC 2025.2.0</v>
      </c>
      <c r="C111" s="17" t="s">
        <v>167</v>
      </c>
      <c r="D111" s="67">
        <f>INDEX(Output!$C$5:$BW$185,MATCH($C111,Output!$C$5:$C$185,0),63)</f>
        <v>18.7973</v>
      </c>
      <c r="E111" s="59">
        <v>22.01</v>
      </c>
      <c r="F111" s="67">
        <f>(INDEX(Output!$C$5:$BW$185,MATCH($C111,Output!$C$5:$C$185,0),21))/$AP111</f>
        <v>3.5786103476182127</v>
      </c>
      <c r="G111" s="59">
        <v>3.99</v>
      </c>
      <c r="H111" s="67">
        <f>(INDEX(Output!$C$5:$BW$185,MATCH($C111,Output!$C$5:$C$185,0),36))/$AP111</f>
        <v>3.7932751296901976E-2</v>
      </c>
      <c r="I111" s="59">
        <v>0.05</v>
      </c>
      <c r="J111" s="67">
        <f t="shared" si="99"/>
        <v>16.003070762003361</v>
      </c>
      <c r="K111" s="59">
        <v>18.559999999999999</v>
      </c>
      <c r="L111" s="67">
        <f>(((INDEX(Output!$C$5:$BW$185,MATCH($C111,Output!$C$5:$C$185,0),14))*3.4121416)+((INDEX(Output!$C$5:$BW$185,MATCH($C111,Output!$C$5:$C$185,0),29))*99.976))/$AP111</f>
        <v>2.4860539508370638</v>
      </c>
      <c r="M111" s="59">
        <v>3.65</v>
      </c>
      <c r="N111" s="67">
        <f>(((INDEX(Output!$C$5:$BW$185,MATCH($C111,Output!$C$5:$C$185,0),15))*3.4121416)+((INDEX(Output!$C$5:$BW$185,MATCH($C111,Output!$C$5:$C$185,0),30))*99.976))/$AP111</f>
        <v>6.1816887976713568</v>
      </c>
      <c r="O111" s="59">
        <v>5.87</v>
      </c>
      <c r="P111" s="67">
        <f>(((INDEX(Output!$C$5:$BW$185,MATCH($C111,Output!$C$5:$C$185,0),20))*3.4121416)+((INDEX(Output!$C$5:$BW$185,MATCH($C111,Output!$C$5:$C$185,0),35))*99.976))/$AP111</f>
        <v>4.6127391617347717</v>
      </c>
      <c r="Q111" s="59">
        <v>4.6100000000000003</v>
      </c>
      <c r="R111" s="67">
        <f>(((INDEX(Output!$C$5:$BW$185,MATCH($C111,Output!$C$5:$C$185,0),37))+(INDEX(Output!$C$5:$BW$185,MATCH($C111,Output!$C$5:$C$185,0),38)))*99.976)/$AP111</f>
        <v>0</v>
      </c>
      <c r="S111" s="59">
        <v>0</v>
      </c>
      <c r="T111" s="67">
        <f>(((INDEX(Output!$C$5:$BW$185,MATCH($C111,Output!$C$5:$C$185,0),22))+(INDEX(Output!$C$5:$BW$185,MATCH($C111,Output!$C$5:$C$185,0),23))+(INDEX(Output!$C$5:$BW$185,MATCH($C111,Output!$C$5:$C$185,0),24))+(INDEX(Output!$C$5:$BW$185,MATCH($C111,Output!$C$5:$C$185,0),25)))*3.4121416)/$AP111</f>
        <v>14.615038052308689</v>
      </c>
      <c r="U111" s="59">
        <v>14.62</v>
      </c>
      <c r="V111" s="67">
        <f>(((INDEX(Output!$C$5:$BW$185,MATCH($C111,Output!$C$5:$C$185,0),16))*3.4121416)+((INDEX(Output!$C$5:$BW$185,MATCH($C111,Output!$C$5:$C$185,0),31))*99.976))/$AP111</f>
        <v>1.3355236164481854</v>
      </c>
      <c r="W111" s="59">
        <v>2.97</v>
      </c>
      <c r="X111" s="67">
        <f>(((INDEX(Output!$C$5:$BW$185,MATCH($C111,Output!$C$5:C$185,0),18))*3.4121416)+((INDEX(Output!$C$5:$BW$185,MATCH($C111,Output!$C$5:C$185,0),33))*99.976))/$AP111</f>
        <v>8.0155849508352001E-2</v>
      </c>
      <c r="Y111" s="59">
        <v>0.19</v>
      </c>
      <c r="Z111" s="67">
        <f>(((INDEX(Output!$C$5:$BW$185,MATCH($C111,Output!$C$5:C$185,0),17))*3.4121416)+((INDEX(Output!$C$5:$BW$185,MATCH($C111,Output!$C$5:C$185,0),32))*99.976))/$AP111</f>
        <v>0</v>
      </c>
      <c r="AA111" s="59">
        <v>0</v>
      </c>
      <c r="AB111" s="67">
        <f>(((INDEX(Output!$C$5:$BW$185,MATCH($C111,Output!$C$5:C$185,0),19))*3.4121416)+((INDEX(Output!$C$5:$BW$185,MATCH($C111,Output!$C$5:C$185,0),34))*99.976))/$AP111</f>
        <v>1.3069093858036316</v>
      </c>
      <c r="AC111" s="59">
        <v>1.27</v>
      </c>
      <c r="AD111" s="68">
        <f>INDEX(Output!$C$5:$CC$185,MATCH($C111,Output!$C$5:$C$185,0),76)+INDEX(Output!$C$5:$CC$185,MATCH($C111,Output!$C$5:$C$185,0),79)</f>
        <v>0</v>
      </c>
      <c r="AE111" s="61">
        <v>0</v>
      </c>
      <c r="AF111" s="68">
        <f>INDEX(Output!$C$5:$CD$185,MATCH($C111,Output!$C$5:$C$185,0),74)+INDEX(Output!$C$5:$CD$185,MATCH($C111,Output!$C$5:$C$185,0),77)</f>
        <v>41.25</v>
      </c>
      <c r="AG111" s="61">
        <v>0</v>
      </c>
      <c r="AH111" s="69">
        <f>IF($D$110=0,"",(D111-$D$110)/$D$110)</f>
        <v>2.1303761980309869E-2</v>
      </c>
      <c r="AI111" s="70">
        <f>IF($E$110=0,"",(E111-$E$110)/$E$110)</f>
        <v>4.4117647058823685E-2</v>
      </c>
      <c r="AJ111" s="69">
        <f>IF($J$110=0,"",(J111-$J$110)/$J$110)</f>
        <v>2.2024451648335264E-2</v>
      </c>
      <c r="AK111" s="70">
        <f>IF($K$110=0,"",(K111-$K$110)/$K$110)</f>
        <v>4.5045045045044883E-2</v>
      </c>
      <c r="AL111" s="67" t="str">
        <f t="shared" si="73"/>
        <v>Yes</v>
      </c>
      <c r="AM111" s="67" t="str">
        <f t="shared" si="92"/>
        <v>Yes</v>
      </c>
      <c r="AN111" s="71" t="str">
        <f>IF((AL111=AM111),(IF(AND(AI111&gt;(-0.5%*D$110),AI111&lt;(0.5%*D$110),AE111&lt;=AD111,AG111&lt;=AF111,(COUNTBLANK(D111:AK111)=0)),"Pass","Fail")),IF(COUNTA(D111:AK111)=0,"","Fail"))</f>
        <v>Pass</v>
      </c>
      <c r="AO111" s="74"/>
      <c r="AP111" s="65">
        <f>IF(ISNUMBER(SEARCH("RetlMed",C111)),Lookup!D$2,IF(ISNUMBER(SEARCH("OffSml",C111)),Lookup!A$2,IF(ISNUMBER(SEARCH("OffMed",C111)),Lookup!B$2,IF(ISNUMBER(SEARCH("OffLrg",C111)),Lookup!C$2,IF(ISNUMBER(SEARCH("RetlStrp",C111)),Lookup!E$2)))))</f>
        <v>53627.8</v>
      </c>
      <c r="AQ111" s="75"/>
      <c r="AR111" s="24"/>
    </row>
    <row r="112" spans="1:44" s="82" customFormat="1" ht="25.5" customHeight="1" x14ac:dyDescent="0.3">
      <c r="A112" s="22"/>
      <c r="B112" s="57" t="str">
        <f t="shared" si="70"/>
        <v>CBECC 2025.2.0</v>
      </c>
      <c r="C112" s="17" t="s">
        <v>168</v>
      </c>
      <c r="D112" s="67">
        <f>INDEX(Output!$C$5:$BW$185,MATCH($C112,Output!$C$5:$C$185,0),63)</f>
        <v>17.584299999999999</v>
      </c>
      <c r="E112" s="59">
        <v>20.43</v>
      </c>
      <c r="F112" s="67">
        <f>(INDEX(Output!$C$5:$BW$185,MATCH($C112,Output!$C$5:$C$185,0),21))/$AP112</f>
        <v>3.3235374190252069</v>
      </c>
      <c r="G112" s="59">
        <v>3.66</v>
      </c>
      <c r="H112" s="67">
        <f>(INDEX(Output!$C$5:$BW$185,MATCH($C112,Output!$C$5:$C$185,0),36))/$AP112</f>
        <v>3.6041567992720187E-2</v>
      </c>
      <c r="I112" s="59">
        <v>0.05</v>
      </c>
      <c r="J112" s="67">
        <f t="shared" si="99"/>
        <v>14.943666089564385</v>
      </c>
      <c r="K112" s="59">
        <v>17.239999999999998</v>
      </c>
      <c r="L112" s="67">
        <f>(((INDEX(Output!$C$5:$BW$185,MATCH($C112,Output!$C$5:$C$185,0),14))*3.4121416)+((INDEX(Output!$C$5:$BW$185,MATCH($C112,Output!$C$5:$C$185,0),29))*99.976))/$AP112</f>
        <v>2.2969361509632886</v>
      </c>
      <c r="M112" s="59">
        <v>3.47</v>
      </c>
      <c r="N112" s="67">
        <f>(((INDEX(Output!$C$5:$BW$185,MATCH($C112,Output!$C$5:$C$185,0),15))*3.4121416)+((INDEX(Output!$C$5:$BW$185,MATCH($C112,Output!$C$5:$C$185,0),30))*99.976))/$AP112</f>
        <v>5.4031121430869797</v>
      </c>
      <c r="O112" s="59">
        <v>4.9000000000000004</v>
      </c>
      <c r="P112" s="67">
        <f>(((INDEX(Output!$C$5:$BW$185,MATCH($C112,Output!$C$5:$C$185,0),20))*3.4121416)+((INDEX(Output!$C$5:$BW$185,MATCH($C112,Output!$C$5:$C$185,0),35))*99.976))/$AP112</f>
        <v>4.6127391617347717</v>
      </c>
      <c r="Q112" s="59">
        <v>4.6100000000000003</v>
      </c>
      <c r="R112" s="67">
        <f>(((INDEX(Output!$C$5:$BW$185,MATCH($C112,Output!$C$5:$C$185,0),37))+(INDEX(Output!$C$5:$BW$185,MATCH($C112,Output!$C$5:$C$185,0),38)))*99.976)/$AP112</f>
        <v>0</v>
      </c>
      <c r="S112" s="59">
        <v>0</v>
      </c>
      <c r="T112" s="67">
        <f>(((INDEX(Output!$C$5:$BW$185,MATCH($C112,Output!$C$5:$C$185,0),22))+(INDEX(Output!$C$5:$BW$185,MATCH($C112,Output!$C$5:$C$185,0),23))+(INDEX(Output!$C$5:$BW$185,MATCH($C112,Output!$C$5:$C$185,0),24))+(INDEX(Output!$C$5:$BW$185,MATCH($C112,Output!$C$5:$C$185,0),25)))*3.4121416)/$AP112</f>
        <v>14.615038052308689</v>
      </c>
      <c r="U112" s="59">
        <v>14.62</v>
      </c>
      <c r="V112" s="67">
        <f>(((INDEX(Output!$C$5:$BW$185,MATCH($C112,Output!$C$5:$C$185,0),16))*3.4121416)+((INDEX(Output!$C$5:$BW$185,MATCH($C112,Output!$C$5:$C$185,0),31))*99.976))/$AP112</f>
        <v>1.2460458692334946</v>
      </c>
      <c r="W112" s="59">
        <v>2.81</v>
      </c>
      <c r="X112" s="67">
        <f>(((INDEX(Output!$C$5:$BW$185,MATCH($C112,Output!$C$5:C$185,0),18))*3.4121416)+((INDEX(Output!$C$5:$BW$185,MATCH($C112,Output!$C$5:C$185,0),33))*99.976))/$AP112</f>
        <v>7.7930835770104304E-2</v>
      </c>
      <c r="Y112" s="59">
        <v>0.17</v>
      </c>
      <c r="Z112" s="67">
        <f>(((INDEX(Output!$C$5:$BW$185,MATCH($C112,Output!$C$5:C$185,0),17))*3.4121416)+((INDEX(Output!$C$5:$BW$185,MATCH($C112,Output!$C$5:C$185,0),32))*99.976))/$AP112</f>
        <v>0</v>
      </c>
      <c r="AA112" s="59">
        <v>0</v>
      </c>
      <c r="AB112" s="67">
        <f>(((INDEX(Output!$C$5:$BW$185,MATCH($C112,Output!$C$5:C$185,0),19))*3.4121416)+((INDEX(Output!$C$5:$BW$185,MATCH($C112,Output!$C$5:C$185,0),34))*99.976))/$AP112</f>
        <v>1.3069019287757466</v>
      </c>
      <c r="AC112" s="59">
        <v>1.27</v>
      </c>
      <c r="AD112" s="68">
        <f>INDEX(Output!$C$5:$CC$185,MATCH($C112,Output!$C$5:$C$185,0),76)+INDEX(Output!$C$5:$CC$185,MATCH($C112,Output!$C$5:$C$185,0),79)</f>
        <v>0</v>
      </c>
      <c r="AE112" s="61">
        <v>0</v>
      </c>
      <c r="AF112" s="68">
        <f>INDEX(Output!$C$5:$CD$185,MATCH($C112,Output!$C$5:$C$185,0),74)+INDEX(Output!$C$5:$CD$185,MATCH($C112,Output!$C$5:$C$185,0),77)</f>
        <v>0</v>
      </c>
      <c r="AG112" s="61">
        <v>0</v>
      </c>
      <c r="AH112" s="69">
        <f>IF($D$110=0,"",(D112-$D$110)/$D$110)</f>
        <v>-4.460152565579302E-2</v>
      </c>
      <c r="AI112" s="70">
        <f>IF($E$110=0,"",(E112-$E$110)/$E$110)</f>
        <v>-3.0834914611005626E-2</v>
      </c>
      <c r="AJ112" s="69">
        <f>IF($J$110=0,"",(J112-$J$110)/$J$110)</f>
        <v>-4.5633655694032403E-2</v>
      </c>
      <c r="AK112" s="70">
        <f>IF($K$110=0,"",(K112-$K$110)/$K$110)</f>
        <v>-2.9279279279279452E-2</v>
      </c>
      <c r="AL112" s="67" t="str">
        <f t="shared" si="73"/>
        <v>No</v>
      </c>
      <c r="AM112" s="67" t="str">
        <f t="shared" si="92"/>
        <v>No</v>
      </c>
      <c r="AN112" s="71" t="str">
        <f>IF((AL112=AM112),(IF(AND(AI112&gt;(-0.5%*D$110),AI112&lt;(0.5%*D$110),AE112&lt;=AD112,AG112&lt;=AF112,(COUNTBLANK(D112:AK112)=0)),"Pass","Fail")),IF(COUNTA(D112:AK112)=0,"","Fail"))</f>
        <v>Pass</v>
      </c>
      <c r="AO112" s="74"/>
      <c r="AP112" s="65">
        <f>IF(ISNUMBER(SEARCH("RetlMed",C112)),Lookup!D$2,IF(ISNUMBER(SEARCH("OffSml",C112)),Lookup!A$2,IF(ISNUMBER(SEARCH("OffMed",C112)),Lookup!B$2,IF(ISNUMBER(SEARCH("OffLrg",C112)),Lookup!C$2,IF(ISNUMBER(SEARCH("RetlStrp",C112)),Lookup!E$2)))))</f>
        <v>53627.8</v>
      </c>
      <c r="AQ112" s="75"/>
      <c r="AR112" s="24"/>
    </row>
    <row r="113" spans="1:44" s="82" customFormat="1" ht="25.5" customHeight="1" x14ac:dyDescent="0.3">
      <c r="A113" s="22"/>
      <c r="B113" s="57" t="str">
        <f t="shared" si="70"/>
        <v>CBECC 2025.2.0</v>
      </c>
      <c r="C113" s="17" t="s">
        <v>169</v>
      </c>
      <c r="D113" s="67">
        <f>INDEX(Output!$C$5:$BW$185,MATCH($C113,Output!$C$5:$C$185,0),63)</f>
        <v>17.994299999999999</v>
      </c>
      <c r="E113" s="59">
        <v>20.78</v>
      </c>
      <c r="F113" s="67">
        <f>(INDEX(Output!$C$5:$BW$185,MATCH($C113,Output!$C$5:$C$185,0),21))/$AP113</f>
        <v>3.4107869425932069</v>
      </c>
      <c r="G113" s="59">
        <v>3.74</v>
      </c>
      <c r="H113" s="67">
        <f>(INDEX(Output!$C$5:$BW$185,MATCH($C113,Output!$C$5:$C$185,0),36))/$AP113</f>
        <v>3.6684145163515938E-2</v>
      </c>
      <c r="I113" s="59">
        <v>0.05</v>
      </c>
      <c r="J113" s="67">
        <f t="shared" si="99"/>
        <v>15.305612179730069</v>
      </c>
      <c r="K113" s="59">
        <v>17.53</v>
      </c>
      <c r="L113" s="67">
        <f>(((INDEX(Output!$C$5:$BW$185,MATCH($C113,Output!$C$5:$C$185,0),14))*3.4121416)+((INDEX(Output!$C$5:$BW$185,MATCH($C113,Output!$C$5:$C$185,0),29))*99.976))/$AP113</f>
        <v>2.3611936891573433</v>
      </c>
      <c r="M113" s="59">
        <v>3.49</v>
      </c>
      <c r="N113" s="67">
        <f>(((INDEX(Output!$C$5:$BW$185,MATCH($C113,Output!$C$5:$C$185,0),15))*3.4121416)+((INDEX(Output!$C$5:$BW$185,MATCH($C113,Output!$C$5:$C$185,0),30))*99.976))/$AP113</f>
        <v>5.6506059503227801</v>
      </c>
      <c r="O113" s="59">
        <v>5.15</v>
      </c>
      <c r="P113" s="67">
        <f>(((INDEX(Output!$C$5:$BW$185,MATCH($C113,Output!$C$5:$C$185,0),20))*3.4121416)+((INDEX(Output!$C$5:$BW$185,MATCH($C113,Output!$C$5:$C$185,0),35))*99.976))/$AP113</f>
        <v>4.6127391617347717</v>
      </c>
      <c r="Q113" s="59">
        <v>4.6100000000000003</v>
      </c>
      <c r="R113" s="67">
        <f>(((INDEX(Output!$C$5:$BW$185,MATCH($C113,Output!$C$5:$C$185,0),37))+(INDEX(Output!$C$5:$BW$185,MATCH($C113,Output!$C$5:$C$185,0),38)))*99.976)/$AP113</f>
        <v>0</v>
      </c>
      <c r="S113" s="59">
        <v>0</v>
      </c>
      <c r="T113" s="67">
        <f>(((INDEX(Output!$C$5:$BW$185,MATCH($C113,Output!$C$5:$C$185,0),22))+(INDEX(Output!$C$5:$BW$185,MATCH($C113,Output!$C$5:$C$185,0),23))+(INDEX(Output!$C$5:$BW$185,MATCH($C113,Output!$C$5:$C$185,0),24))+(INDEX(Output!$C$5:$BW$185,MATCH($C113,Output!$C$5:$C$185,0),25)))*3.4121416)/$AP113</f>
        <v>14.615038052308689</v>
      </c>
      <c r="U113" s="59">
        <v>14.62</v>
      </c>
      <c r="V113" s="67">
        <f>(((INDEX(Output!$C$5:$BW$185,MATCH($C113,Output!$C$5:$C$185,0),16))*3.4121416)+((INDEX(Output!$C$5:$BW$185,MATCH($C113,Output!$C$5:$C$185,0),31))*99.976))/$AP113</f>
        <v>1.2957635053520749</v>
      </c>
      <c r="W113" s="59">
        <v>2.83</v>
      </c>
      <c r="X113" s="67">
        <f>(((INDEX(Output!$C$5:$BW$185,MATCH($C113,Output!$C$5:C$185,0),18))*3.4121416)+((INDEX(Output!$C$5:$BW$185,MATCH($C113,Output!$C$5:C$185,0),33))*99.976))/$AP113</f>
        <v>7.8404215873408928E-2</v>
      </c>
      <c r="Y113" s="59">
        <v>0.17</v>
      </c>
      <c r="Z113" s="67">
        <f>(((INDEX(Output!$C$5:$BW$185,MATCH($C113,Output!$C$5:C$185,0),17))*3.4121416)+((INDEX(Output!$C$5:$BW$185,MATCH($C113,Output!$C$5:C$185,0),32))*99.976))/$AP113</f>
        <v>0</v>
      </c>
      <c r="AA113" s="59">
        <v>0</v>
      </c>
      <c r="AB113" s="67">
        <f>(((INDEX(Output!$C$5:$BW$185,MATCH($C113,Output!$C$5:C$185,0),19))*3.4121416)+((INDEX(Output!$C$5:$BW$185,MATCH($C113,Output!$C$5:C$185,0),34))*99.976))/$AP113</f>
        <v>1.3069056572896893</v>
      </c>
      <c r="AC113" s="59">
        <v>1.27</v>
      </c>
      <c r="AD113" s="68">
        <f>INDEX(Output!$C$5:$CC$185,MATCH($C113,Output!$C$5:$C$185,0),76)+INDEX(Output!$C$5:$CC$185,MATCH($C113,Output!$C$5:$C$185,0),79)</f>
        <v>0</v>
      </c>
      <c r="AE113" s="61">
        <v>0</v>
      </c>
      <c r="AF113" s="68">
        <f>INDEX(Output!$C$5:$CD$185,MATCH($C113,Output!$C$5:$C$185,0),74)+INDEX(Output!$C$5:$CD$185,MATCH($C113,Output!$C$5:$C$185,0),77)</f>
        <v>0</v>
      </c>
      <c r="AG113" s="61">
        <v>0</v>
      </c>
      <c r="AH113" s="69">
        <f>IF($D$110=0,"",(D113-$D$110)/$D$110)</f>
        <v>-2.2325212439962706E-2</v>
      </c>
      <c r="AI113" s="70">
        <f>IF($E$110=0,"",(E113-$E$110)/$E$110)</f>
        <v>-1.4231499051233262E-2</v>
      </c>
      <c r="AJ113" s="69">
        <f>IF($J$110=0,"",(J113-$J$110)/$J$110)</f>
        <v>-2.2518232421259603E-2</v>
      </c>
      <c r="AK113" s="70">
        <f>IF($K$110=0,"",(K113-$K$110)/$K$110)</f>
        <v>-1.2950450450450473E-2</v>
      </c>
      <c r="AL113" s="67" t="str">
        <f t="shared" si="73"/>
        <v>No</v>
      </c>
      <c r="AM113" s="67" t="str">
        <f t="shared" si="92"/>
        <v>No</v>
      </c>
      <c r="AN113" s="71" t="str">
        <f>IF((AL113=AM113),(IF(AND(AI113&gt;(-0.5%*D$110),AI113&lt;(0.5%*D$110),AE113&lt;=AD113,AG113&lt;=AF113,(COUNTBLANK(D113:AK113)=0)),"Pass","Fail")),IF(COUNTA(D113:AK113)=0,"","Fail"))</f>
        <v>Pass</v>
      </c>
      <c r="AO113" s="74"/>
      <c r="AP113" s="65">
        <f>IF(ISNUMBER(SEARCH("RetlMed",C113)),Lookup!D$2,IF(ISNUMBER(SEARCH("OffSml",C113)),Lookup!A$2,IF(ISNUMBER(SEARCH("OffMed",C113)),Lookup!B$2,IF(ISNUMBER(SEARCH("OffLrg",C113)),Lookup!C$2,IF(ISNUMBER(SEARCH("RetlStrp",C113)),Lookup!E$2)))))</f>
        <v>53627.8</v>
      </c>
      <c r="AQ113" s="75"/>
      <c r="AR113" s="24"/>
    </row>
    <row r="114" spans="1:44" s="43" customFormat="1" ht="26.25" customHeight="1" x14ac:dyDescent="0.3">
      <c r="A114" s="45"/>
      <c r="B114" s="57" t="str">
        <f t="shared" si="70"/>
        <v>CBECC 2025.2.0</v>
      </c>
      <c r="C114" s="16" t="s">
        <v>101</v>
      </c>
      <c r="D114" s="58">
        <f>INDEX(Output!$C$5:$BW$185,MATCH($C114,Output!$C$5:$C$185,0),63)</f>
        <v>59.470700000000001</v>
      </c>
      <c r="E114" s="59">
        <v>59.28</v>
      </c>
      <c r="F114" s="58">
        <f>(INDEX(Output!$C$5:$BW$185,MATCH($C114,Output!$C$5:$C$185,0),21))/$AP114</f>
        <v>11.708579128855886</v>
      </c>
      <c r="G114" s="59">
        <v>11.67</v>
      </c>
      <c r="H114" s="58">
        <f>(INDEX(Output!$C$5:$BW$185,MATCH($C114,Output!$C$5:$C$185,0),36))/$AP114</f>
        <v>5.0386962557657629E-2</v>
      </c>
      <c r="I114" s="59">
        <v>0.05</v>
      </c>
      <c r="J114" s="58">
        <f t="shared" si="99"/>
        <v>44.988900239113136</v>
      </c>
      <c r="K114" s="59">
        <v>44.86</v>
      </c>
      <c r="L114" s="58">
        <f>(((INDEX(Output!$C$5:$BW$185,MATCH($C114,Output!$C$5:$C$185,0),14))*3.4121416)+((INDEX(Output!$C$5:$BW$185,MATCH($C114,Output!$C$5:$C$185,0),29))*99.976))/$AP114</f>
        <v>0.61980553268927785</v>
      </c>
      <c r="M114" s="59">
        <v>0.47</v>
      </c>
      <c r="N114" s="58">
        <f>(((INDEX(Output!$C$5:$BW$185,MATCH($C114,Output!$C$5:$C$185,0),15))*3.4121416)+((INDEX(Output!$C$5:$BW$185,MATCH($C114,Output!$C$5:$C$185,0),30))*99.976))/$AP114</f>
        <v>15.092514723923284</v>
      </c>
      <c r="O114" s="59">
        <v>15.16</v>
      </c>
      <c r="P114" s="58">
        <f>(((INDEX(Output!$C$5:$BW$185,MATCH($C114,Output!$C$5:$C$185,0),20))*3.4121416)+((INDEX(Output!$C$5:$BW$185,MATCH($C114,Output!$C$5:$C$185,0),35))*99.976))/$AP114</f>
        <v>10.132976055764949</v>
      </c>
      <c r="Q114" s="59">
        <v>10.14</v>
      </c>
      <c r="R114" s="58">
        <f>(((INDEX(Output!$C$5:$BW$185,MATCH($C114,Output!$C$5:$C$185,0),37))+(INDEX(Output!$C$5:$BW$185,MATCH($C114,Output!$C$5:$C$185,0),38)))*99.976)/$AP114</f>
        <v>0</v>
      </c>
      <c r="S114" s="59">
        <v>0</v>
      </c>
      <c r="T114" s="58">
        <f>(((INDEX(Output!$C$5:$BW$185,MATCH($C114,Output!$C$5:$C$185,0),22))+(INDEX(Output!$C$5:$BW$185,MATCH($C114,Output!$C$5:$C$185,0),23))+(INDEX(Output!$C$5:$BW$185,MATCH($C114,Output!$C$5:$C$185,0),24))+(INDEX(Output!$C$5:$BW$185,MATCH($C114,Output!$C$5:$C$185,0),25)))*3.4121416)/$AP114</f>
        <v>10.831365932175371</v>
      </c>
      <c r="U114" s="59">
        <v>10.79</v>
      </c>
      <c r="V114" s="58">
        <f>(((INDEX(Output!$C$5:$BW$185,MATCH($C114,Output!$C$5:$C$185,0),16))*3.4121416)+((INDEX(Output!$C$5:$BW$185,MATCH($C114,Output!$C$5:$C$185,0),31))*99.976))/$AP114</f>
        <v>14.725922490760532</v>
      </c>
      <c r="W114" s="59">
        <v>14.52</v>
      </c>
      <c r="X114" s="58">
        <f>(((INDEX(Output!$C$5:$BW$185,MATCH($C114,Output!$C$5:C$185,0),18))*3.4121416)+((INDEX(Output!$C$5:$BW$185,MATCH($C114,Output!$C$5:C$185,0),33))*99.976))/$AP114</f>
        <v>0</v>
      </c>
      <c r="Y114" s="59">
        <v>0</v>
      </c>
      <c r="Z114" s="58">
        <f>(((INDEX(Output!$C$5:$BW$185,MATCH($C114,Output!$C$5:C$185,0),17))*3.4121416)+((INDEX(Output!$C$5:$BW$185,MATCH($C114,Output!$C$5:C$185,0),32))*99.976))/$AP114</f>
        <v>0</v>
      </c>
      <c r="AA114" s="59">
        <v>0</v>
      </c>
      <c r="AB114" s="58">
        <f>(((INDEX(Output!$C$5:$BW$185,MATCH($C114,Output!$C$5:C$185,0),19))*3.4121416)+((INDEX(Output!$C$5:$BW$185,MATCH($C114,Output!$C$5:C$185,0),34))*99.976))/$AP114</f>
        <v>4.4176814359751013</v>
      </c>
      <c r="AC114" s="59">
        <v>4.57</v>
      </c>
      <c r="AD114" s="60">
        <f>INDEX(Output!$C$5:$CC$185,MATCH($C114,Output!$C$5:$C$185,0),76)+INDEX(Output!$C$5:$CC$185,MATCH($C114,Output!$C$5:$C$185,0),79)</f>
        <v>0</v>
      </c>
      <c r="AE114" s="61">
        <v>0</v>
      </c>
      <c r="AF114" s="60">
        <f>INDEX(Output!$C$5:$CD$185,MATCH($C114,Output!$C$5:$C$185,0),74)+INDEX(Output!$C$5:$CD$185,MATCH($C114,Output!$C$5:$C$185,0),77)</f>
        <v>0</v>
      </c>
      <c r="AG114" s="61">
        <v>0</v>
      </c>
      <c r="AH114" s="62"/>
      <c r="AI114" s="58"/>
      <c r="AJ114" s="62"/>
      <c r="AK114" s="72"/>
      <c r="AL114" s="58"/>
      <c r="AM114" s="58"/>
      <c r="AN114" s="63"/>
      <c r="AO114" s="64"/>
      <c r="AP114" s="65">
        <f>IF(ISNUMBER(SEARCH("RetlMed",C114)),Lookup!D$2,IF(ISNUMBER(SEARCH("OffSml",C114)),Lookup!A$2,IF(ISNUMBER(SEARCH("OffMed",C114)),Lookup!B$2,IF(ISNUMBER(SEARCH("OffLrg",C114)),Lookup!C$2,IF(ISNUMBER(SEARCH("RetlStrp",C114)),Lookup!E$2)))))</f>
        <v>24563.1</v>
      </c>
      <c r="AR114" s="56"/>
    </row>
    <row r="115" spans="1:44" s="82" customFormat="1" ht="25.5" customHeight="1" x14ac:dyDescent="0.3">
      <c r="A115" s="22"/>
      <c r="B115" s="57" t="str">
        <f t="shared" si="70"/>
        <v>CBECC 2025.2.0</v>
      </c>
      <c r="C115" s="17" t="s">
        <v>181</v>
      </c>
      <c r="D115" s="67">
        <f>INDEX(Output!$C$5:$BW$185,MATCH($C115,Output!$C$5:$C$185,0),63)</f>
        <v>59.170099999999998</v>
      </c>
      <c r="E115" s="59">
        <v>58.59</v>
      </c>
      <c r="F115" s="67">
        <f>(INDEX(Output!$C$5:$BW$185,MATCH($C115,Output!$C$5:$C$185,0),21))/$AP115</f>
        <v>11.647715475652504</v>
      </c>
      <c r="G115" s="59">
        <v>11.51</v>
      </c>
      <c r="H115" s="67">
        <f>(INDEX(Output!$C$5:$BW$185,MATCH($C115,Output!$C$5:$C$185,0),36))/$AP115</f>
        <v>4.9868298382533156E-2</v>
      </c>
      <c r="I115" s="59">
        <v>0.05</v>
      </c>
      <c r="J115" s="67">
        <f t="shared" si="99"/>
        <v>44.729227883034305</v>
      </c>
      <c r="K115" s="59">
        <v>44.3</v>
      </c>
      <c r="L115" s="67">
        <f>(((INDEX(Output!$C$5:$BW$185,MATCH($C115,Output!$C$5:$C$185,0),14))*3.4121416)+((INDEX(Output!$C$5:$BW$185,MATCH($C115,Output!$C$5:$C$185,0),29))*99.976))/$AP115</f>
        <v>0.56790679124377619</v>
      </c>
      <c r="M115" s="59">
        <v>0.48</v>
      </c>
      <c r="N115" s="67">
        <f>(((INDEX(Output!$C$5:$BW$185,MATCH($C115,Output!$C$5:$C$185,0),15))*3.4121416)+((INDEX(Output!$C$5:$BW$185,MATCH($C115,Output!$C$5:$C$185,0),30))*99.976))/$AP115</f>
        <v>14.880255181569101</v>
      </c>
      <c r="O115" s="59">
        <v>14.8</v>
      </c>
      <c r="P115" s="67">
        <f>(((INDEX(Output!$C$5:$BW$185,MATCH($C115,Output!$C$5:$C$185,0),20))*3.4121416)+((INDEX(Output!$C$5:$BW$185,MATCH($C115,Output!$C$5:$C$185,0),35))*99.976))/$AP115</f>
        <v>10.132976055764949</v>
      </c>
      <c r="Q115" s="59">
        <v>10.14</v>
      </c>
      <c r="R115" s="67">
        <f>(((INDEX(Output!$C$5:$BW$185,MATCH($C115,Output!$C$5:$C$185,0),37))+(INDEX(Output!$C$5:$BW$185,MATCH($C115,Output!$C$5:$C$185,0),38)))*99.976)/$AP115</f>
        <v>0</v>
      </c>
      <c r="S115" s="59">
        <v>0</v>
      </c>
      <c r="T115" s="67">
        <f>(((INDEX(Output!$C$5:$BW$185,MATCH($C115,Output!$C$5:$C$185,0),22))+(INDEX(Output!$C$5:$BW$185,MATCH($C115,Output!$C$5:$C$185,0),23))+(INDEX(Output!$C$5:$BW$185,MATCH($C115,Output!$C$5:$C$185,0),24))+(INDEX(Output!$C$5:$BW$185,MATCH($C115,Output!$C$5:$C$185,0),25)))*3.4121416)/$AP115</f>
        <v>10.831365932175371</v>
      </c>
      <c r="U115" s="59">
        <v>10.79</v>
      </c>
      <c r="V115" s="67">
        <f>(((INDEX(Output!$C$5:$BW$185,MATCH($C115,Output!$C$5:$C$185,0),16))*3.4121416)+((INDEX(Output!$C$5:$BW$185,MATCH($C115,Output!$C$5:$C$185,0),31))*99.976))/$AP115</f>
        <v>14.730367716778421</v>
      </c>
      <c r="W115" s="59">
        <v>14.36</v>
      </c>
      <c r="X115" s="67">
        <f>(((INDEX(Output!$C$5:$BW$185,MATCH($C115,Output!$C$5:C$185,0),18))*3.4121416)+((INDEX(Output!$C$5:$BW$185,MATCH($C115,Output!$C$5:C$185,0),33))*99.976))/$AP115</f>
        <v>0</v>
      </c>
      <c r="Y115" s="59">
        <v>0</v>
      </c>
      <c r="Z115" s="67">
        <f>(((INDEX(Output!$C$5:$BW$185,MATCH($C115,Output!$C$5:C$185,0),17))*3.4121416)+((INDEX(Output!$C$5:$BW$185,MATCH($C115,Output!$C$5:C$185,0),32))*99.976))/$AP115</f>
        <v>0</v>
      </c>
      <c r="AA115" s="59">
        <v>0</v>
      </c>
      <c r="AB115" s="67">
        <f>(((INDEX(Output!$C$5:$BW$185,MATCH($C115,Output!$C$5:C$185,0),19))*3.4121416)+((INDEX(Output!$C$5:$BW$185,MATCH($C115,Output!$C$5:C$185,0),34))*99.976))/$AP115</f>
        <v>4.4177221376780622</v>
      </c>
      <c r="AC115" s="59">
        <v>4.53</v>
      </c>
      <c r="AD115" s="68">
        <f>INDEX(Output!$C$5:$CC$185,MATCH($C115,Output!$C$5:$C$185,0),76)+INDEX(Output!$C$5:$CC$185,MATCH($C115,Output!$C$5:$C$185,0),79)</f>
        <v>0</v>
      </c>
      <c r="AE115" s="61">
        <v>0</v>
      </c>
      <c r="AF115" s="68">
        <f>INDEX(Output!$C$5:$CD$185,MATCH($C115,Output!$C$5:$C$185,0),74)+INDEX(Output!$C$5:$CD$185,MATCH($C115,Output!$C$5:$C$185,0),77)</f>
        <v>0</v>
      </c>
      <c r="AG115" s="61">
        <v>0</v>
      </c>
      <c r="AH115" s="69">
        <f>IF($D$114=0,"",(D115-$D$114)/$D$114)</f>
        <v>-5.0545899072989365E-3</v>
      </c>
      <c r="AI115" s="70">
        <f>IF($E$114=0,"",(E115-$E$114)/$E$114)</f>
        <v>-1.1639676113360285E-2</v>
      </c>
      <c r="AJ115" s="69">
        <f>IF($J$114=0,"",(J115-$J$114)/$J$114)</f>
        <v>-5.7719205114747981E-3</v>
      </c>
      <c r="AK115" s="70">
        <f>IF($K$114=0,"",(K115-$K$114)/$K$114)</f>
        <v>-1.2483281319661218E-2</v>
      </c>
      <c r="AL115" s="67" t="str">
        <f t="shared" si="73"/>
        <v>No</v>
      </c>
      <c r="AM115" s="67" t="str">
        <f t="shared" si="92"/>
        <v>No</v>
      </c>
      <c r="AN115" s="71" t="str">
        <f>IF((AL115=AM115),(IF(AND(AI115&gt;(-0.5%*D$80),AI115&lt;(0.5%*D$80),AE115&lt;=AD115,AG115&lt;=AF115,(COUNTBLANK(D115:AK115)=0)),"Pass","Fail")),IF(COUNTA(D115:AK115)=0,"","Fail"))</f>
        <v>Pass</v>
      </c>
      <c r="AO115" s="74"/>
      <c r="AP115" s="65">
        <f>IF(ISNUMBER(SEARCH("RetlMed",C115)),Lookup!D$2,IF(ISNUMBER(SEARCH("OffSml",C115)),Lookup!A$2,IF(ISNUMBER(SEARCH("OffMed",C115)),Lookup!B$2,IF(ISNUMBER(SEARCH("OffLrg",C115)),Lookup!C$2,IF(ISNUMBER(SEARCH("RetlStrp",C115)),Lookup!E$2)))))</f>
        <v>24563.1</v>
      </c>
      <c r="AQ115" s="75"/>
    </row>
    <row r="116" spans="1:44" s="82" customFormat="1" ht="25.5" customHeight="1" x14ac:dyDescent="0.3">
      <c r="A116" s="22"/>
      <c r="B116" s="57" t="str">
        <f t="shared" si="70"/>
        <v>CBECC 2025.2.0</v>
      </c>
      <c r="C116" s="17" t="s">
        <v>182</v>
      </c>
      <c r="D116" s="67">
        <f>INDEX(Output!$C$5:$BW$185,MATCH($C116,Output!$C$5:$C$185,0),63)</f>
        <v>59.120199999999997</v>
      </c>
      <c r="E116" s="59">
        <v>59.01</v>
      </c>
      <c r="F116" s="67">
        <f>(INDEX(Output!$C$5:$BW$185,MATCH($C116,Output!$C$5:$C$185,0),21))/$AP116</f>
        <v>11.65154235418168</v>
      </c>
      <c r="G116" s="59">
        <v>11.61</v>
      </c>
      <c r="H116" s="67">
        <f>(INDEX(Output!$C$5:$BW$185,MATCH($C116,Output!$C$5:$C$185,0),36))/$AP116</f>
        <v>4.935370535478014E-2</v>
      </c>
      <c r="I116" s="59">
        <v>0.05</v>
      </c>
      <c r="J116" s="67">
        <f t="shared" si="99"/>
        <v>44.690842852089517</v>
      </c>
      <c r="K116" s="59">
        <v>44.66</v>
      </c>
      <c r="L116" s="67">
        <f>(((INDEX(Output!$C$5:$BW$185,MATCH($C116,Output!$C$5:$C$185,0),14))*3.4121416)+((INDEX(Output!$C$5:$BW$185,MATCH($C116,Output!$C$5:$C$185,0),29))*99.976))/$AP116</f>
        <v>0.51646390887143723</v>
      </c>
      <c r="M116" s="59">
        <v>0.5</v>
      </c>
      <c r="N116" s="67">
        <f>(((INDEX(Output!$C$5:$BW$185,MATCH($C116,Output!$C$5:$C$185,0),15))*3.4121416)+((INDEX(Output!$C$5:$BW$185,MATCH($C116,Output!$C$5:$C$185,0),30))*99.976))/$AP116</f>
        <v>14.899286305458187</v>
      </c>
      <c r="O116" s="59">
        <v>14.98</v>
      </c>
      <c r="P116" s="67">
        <f>(((INDEX(Output!$C$5:$BW$185,MATCH($C116,Output!$C$5:$C$185,0),20))*3.4121416)+((INDEX(Output!$C$5:$BW$185,MATCH($C116,Output!$C$5:$C$185,0),35))*99.976))/$AP116</f>
        <v>10.132976055764949</v>
      </c>
      <c r="Q116" s="59">
        <v>10.14</v>
      </c>
      <c r="R116" s="67">
        <f>(((INDEX(Output!$C$5:$BW$185,MATCH($C116,Output!$C$5:$C$185,0),37))+(INDEX(Output!$C$5:$BW$185,MATCH($C116,Output!$C$5:$C$185,0),38)))*99.976)/$AP116</f>
        <v>0</v>
      </c>
      <c r="S116" s="59">
        <v>0</v>
      </c>
      <c r="T116" s="67">
        <f>(((INDEX(Output!$C$5:$BW$185,MATCH($C116,Output!$C$5:$C$185,0),22))+(INDEX(Output!$C$5:$BW$185,MATCH($C116,Output!$C$5:$C$185,0),23))+(INDEX(Output!$C$5:$BW$185,MATCH($C116,Output!$C$5:$C$185,0),24))+(INDEX(Output!$C$5:$BW$185,MATCH($C116,Output!$C$5:$C$185,0),25)))*3.4121416)/$AP116</f>
        <v>10.831365932175371</v>
      </c>
      <c r="U116" s="59">
        <v>10.79</v>
      </c>
      <c r="V116" s="67">
        <f>(((INDEX(Output!$C$5:$BW$185,MATCH($C116,Output!$C$5:$C$185,0),16))*3.4121416)+((INDEX(Output!$C$5:$BW$185,MATCH($C116,Output!$C$5:$C$185,0),31))*99.976))/$AP116</f>
        <v>14.724394444316882</v>
      </c>
      <c r="W116" s="59">
        <v>14.51</v>
      </c>
      <c r="X116" s="67">
        <f>(((INDEX(Output!$C$5:$BW$185,MATCH($C116,Output!$C$5:C$185,0),18))*3.4121416)+((INDEX(Output!$C$5:$BW$185,MATCH($C116,Output!$C$5:C$185,0),33))*99.976))/$AP116</f>
        <v>0</v>
      </c>
      <c r="Y116" s="59">
        <v>0</v>
      </c>
      <c r="Z116" s="67">
        <f>(((INDEX(Output!$C$5:$BW$185,MATCH($C116,Output!$C$5:C$185,0),17))*3.4121416)+((INDEX(Output!$C$5:$BW$185,MATCH($C116,Output!$C$5:C$185,0),32))*99.976))/$AP116</f>
        <v>0</v>
      </c>
      <c r="AA116" s="59">
        <v>0</v>
      </c>
      <c r="AB116" s="67">
        <f>(((INDEX(Output!$C$5:$BW$185,MATCH($C116,Output!$C$5:C$185,0),19))*3.4121416)+((INDEX(Output!$C$5:$BW$185,MATCH($C116,Output!$C$5:C$185,0),34))*99.976))/$AP116</f>
        <v>4.4177221376780622</v>
      </c>
      <c r="AC116" s="59">
        <v>4.53</v>
      </c>
      <c r="AD116" s="68">
        <f>INDEX(Output!$C$5:$CC$185,MATCH($C116,Output!$C$5:$C$185,0),76)+INDEX(Output!$C$5:$CC$185,MATCH($C116,Output!$C$5:$C$185,0),79)</f>
        <v>0</v>
      </c>
      <c r="AE116" s="61">
        <v>0</v>
      </c>
      <c r="AF116" s="68">
        <f>INDEX(Output!$C$5:$CD$185,MATCH($C116,Output!$C$5:$C$185,0),74)+INDEX(Output!$C$5:$CD$185,MATCH($C116,Output!$C$5:$C$185,0),77)</f>
        <v>0</v>
      </c>
      <c r="AG116" s="61">
        <v>0</v>
      </c>
      <c r="AH116" s="69">
        <f>IF($D$114=0,"",(D116-$D$114)/$D$114)</f>
        <v>-5.8936585579117753E-3</v>
      </c>
      <c r="AI116" s="70">
        <f>IF($E$114=0,"",(E116-$E$114)/$E$114)</f>
        <v>-4.5546558704453967E-3</v>
      </c>
      <c r="AJ116" s="69">
        <f>IF($J$114=0,"",(J116-$J$114)/$J$114)</f>
        <v>-6.6251316533514374E-3</v>
      </c>
      <c r="AK116" s="70">
        <f>IF($K$114=0,"",(K116-$K$114)/$K$114)</f>
        <v>-4.4583147570219092E-3</v>
      </c>
      <c r="AL116" s="67" t="str">
        <f t="shared" si="73"/>
        <v>No</v>
      </c>
      <c r="AM116" s="67" t="str">
        <f t="shared" si="92"/>
        <v>No</v>
      </c>
      <c r="AN116" s="71" t="str">
        <f>IF((AL116=AM116),(IF(AND(AI116&gt;(-0.5%*D$80),AI116&lt;(0.5%*D$80),AE116&lt;=AD116,AG116&lt;=AF116,(COUNTBLANK(D116:AK116)=0)),"Pass","Fail")),IF(COUNTA(D116:AK116)=0,"","Fail"))</f>
        <v>Pass</v>
      </c>
      <c r="AO116" s="74"/>
      <c r="AP116" s="65">
        <f>IF(ISNUMBER(SEARCH("RetlMed",C116)),Lookup!D$2,IF(ISNUMBER(SEARCH("OffSml",C116)),Lookup!A$2,IF(ISNUMBER(SEARCH("OffMed",C116)),Lookup!B$2,IF(ISNUMBER(SEARCH("OffLrg",C116)),Lookup!C$2,IF(ISNUMBER(SEARCH("RetlStrp",C116)),Lookup!E$2)))))</f>
        <v>24563.1</v>
      </c>
      <c r="AQ116" s="75"/>
    </row>
    <row r="117" spans="1:44" s="43" customFormat="1" ht="26.25" customHeight="1" x14ac:dyDescent="0.3">
      <c r="A117" s="45"/>
      <c r="B117" s="57" t="str">
        <f t="shared" si="70"/>
        <v>CBECC 2025.2.0</v>
      </c>
      <c r="C117" s="16" t="s">
        <v>177</v>
      </c>
      <c r="D117" s="58">
        <f>INDEX(Output!$C$5:$BW$185,MATCH($C117,Output!$C$5:$C$185,0),63)</f>
        <v>23.387</v>
      </c>
      <c r="E117" s="59">
        <v>28.59</v>
      </c>
      <c r="F117" s="58">
        <f>(INDEX(Output!$C$5:$BW$185,MATCH($C117,Output!$C$5:$C$185,0),21))/$AP117</f>
        <v>3.5350559278283313</v>
      </c>
      <c r="G117" s="59">
        <v>4.3499999999999996</v>
      </c>
      <c r="H117" s="58">
        <f>(INDEX(Output!$C$5:$BW$185,MATCH($C117,Output!$C$5:$C$185,0),36))/$AP117</f>
        <v>9.7859158545415159E-2</v>
      </c>
      <c r="I117" s="59">
        <v>0.1</v>
      </c>
      <c r="J117" s="58">
        <f t="shared" si="99"/>
        <v>21.845660933695751</v>
      </c>
      <c r="K117" s="59">
        <v>25.26</v>
      </c>
      <c r="L117" s="58">
        <f>(((INDEX(Output!$C$5:$BW$185,MATCH($C117,Output!$C$5:$C$185,0),14))*3.4121416)+((INDEX(Output!$C$5:$BW$185,MATCH($C117,Output!$C$5:$C$185,0),29))*99.976))/$AP117</f>
        <v>8.5253094645946526</v>
      </c>
      <c r="M117" s="59">
        <v>8.67</v>
      </c>
      <c r="N117" s="58">
        <f>(((INDEX(Output!$C$5:$BW$185,MATCH($C117,Output!$C$5:$C$185,0),15))*3.4121416)+((INDEX(Output!$C$5:$BW$185,MATCH($C117,Output!$C$5:$C$185,0),30))*99.976))/$AP117</f>
        <v>1.5019913506282729</v>
      </c>
      <c r="O117" s="59">
        <v>2.42</v>
      </c>
      <c r="P117" s="58">
        <f>(((INDEX(Output!$C$5:$BW$185,MATCH($C117,Output!$C$5:$C$185,0),20))*3.4121416)+((INDEX(Output!$C$5:$BW$185,MATCH($C117,Output!$C$5:$C$185,0),35))*99.976))/$AP117</f>
        <v>4.6461924867929296</v>
      </c>
      <c r="Q117" s="59">
        <v>4.6500000000000004</v>
      </c>
      <c r="R117" s="58">
        <f>(((INDEX(Output!$C$5:$BW$185,MATCH($C117,Output!$C$5:$C$185,0),37))+(INDEX(Output!$C$5:$BW$185,MATCH($C117,Output!$C$5:$C$185,0),38)))*99.976)/$AP117</f>
        <v>0</v>
      </c>
      <c r="S117" s="59">
        <v>0</v>
      </c>
      <c r="T117" s="58">
        <f>(((INDEX(Output!$C$5:$BW$185,MATCH($C117,Output!$C$5:$C$185,0),22))+(INDEX(Output!$C$5:$BW$185,MATCH($C117,Output!$C$5:$C$185,0),23))+(INDEX(Output!$C$5:$BW$185,MATCH($C117,Output!$C$5:$C$185,0),24))+(INDEX(Output!$C$5:$BW$185,MATCH($C117,Output!$C$5:$C$185,0),25)))*3.4121416)/$AP117</f>
        <v>34.27683406124082</v>
      </c>
      <c r="U117" s="59">
        <v>34.28</v>
      </c>
      <c r="V117" s="58">
        <f>(((INDEX(Output!$C$5:$BW$185,MATCH($C117,Output!$C$5:$C$185,0),16))*3.4121416)+((INDEX(Output!$C$5:$BW$185,MATCH($C117,Output!$C$5:$C$185,0),31))*99.976))/$AP117</f>
        <v>4.4062970786583735</v>
      </c>
      <c r="W117" s="59">
        <v>6.22</v>
      </c>
      <c r="X117" s="58">
        <f>(((INDEX(Output!$C$5:$BW$185,MATCH($C117,Output!$C$5:C$185,0),18))*3.4121416)+((INDEX(Output!$C$5:$BW$185,MATCH($C117,Output!$C$5:C$185,0),33))*99.976))/$AP117</f>
        <v>1.4795238255268368</v>
      </c>
      <c r="Y117" s="59">
        <v>1.57</v>
      </c>
      <c r="Z117" s="58">
        <f>(((INDEX(Output!$C$5:$BW$185,MATCH($C117,Output!$C$5:C$185,0),17))*3.4121416)+((INDEX(Output!$C$5:$BW$185,MATCH($C117,Output!$C$5:C$185,0),32))*99.976))/$AP117</f>
        <v>2.6158139459250006E-2</v>
      </c>
      <c r="AA117" s="59">
        <v>0</v>
      </c>
      <c r="AB117" s="58">
        <f>(((INDEX(Output!$C$5:$BW$185,MATCH($C117,Output!$C$5:C$185,0),19))*3.4121416)+((INDEX(Output!$C$5:$BW$185,MATCH($C117,Output!$C$5:C$185,0),34))*99.976))/$AP117</f>
        <v>1.260188588035436</v>
      </c>
      <c r="AC117" s="59">
        <v>1.73</v>
      </c>
      <c r="AD117" s="60">
        <f>INDEX(Output!$C$5:$CC$185,MATCH($C117,Output!$C$5:$C$185,0),76)+INDEX(Output!$C$5:$CC$185,MATCH($C117,Output!$C$5:$C$185,0),79)</f>
        <v>1</v>
      </c>
      <c r="AE117" s="61">
        <v>0</v>
      </c>
      <c r="AF117" s="60">
        <f>INDEX(Output!$C$5:$CD$185,MATCH($C117,Output!$C$5:$C$185,0),74)+INDEX(Output!$C$5:$CD$185,MATCH($C117,Output!$C$5:$C$185,0),77)</f>
        <v>1599</v>
      </c>
      <c r="AG117" s="61">
        <v>0</v>
      </c>
      <c r="AH117" s="62"/>
      <c r="AI117" s="58"/>
      <c r="AJ117" s="62"/>
      <c r="AK117" s="72"/>
      <c r="AL117" s="58"/>
      <c r="AM117" s="58"/>
      <c r="AN117" s="63"/>
      <c r="AO117" s="64"/>
      <c r="AP117" s="65">
        <f>IF(ISNUMBER(SEARCH("RetlMed",C117)),Lookup!D$2,IF(ISNUMBER(SEARCH("OffSml",C117)),Lookup!A$2,IF(ISNUMBER(SEARCH("OffMed",C117)),Lookup!B$2,IF(ISNUMBER(SEARCH("OffLrg",C117)),Lookup!C$2,IF(ISNUMBER(SEARCH("RetlStrp",C117)),Lookup!E$2)))))</f>
        <v>498589</v>
      </c>
    </row>
    <row r="118" spans="1:44" s="82" customFormat="1" ht="25.5" customHeight="1" x14ac:dyDescent="0.3">
      <c r="A118" s="22"/>
      <c r="B118" s="57" t="str">
        <f t="shared" si="70"/>
        <v>CBECC 2025.2.0</v>
      </c>
      <c r="C118" s="17" t="s">
        <v>178</v>
      </c>
      <c r="D118" s="67">
        <f>INDEX(Output!$C$5:$BW$185,MATCH($C118,Output!$C$5:$C$185,0),63)</f>
        <v>23.917899999999999</v>
      </c>
      <c r="E118" s="59">
        <v>29.38</v>
      </c>
      <c r="F118" s="67">
        <f>(INDEX(Output!$C$5:$BW$185,MATCH($C118,Output!$C$5:$C$185,0),21))/$AP118</f>
        <v>3.654713601784235</v>
      </c>
      <c r="G118" s="59">
        <v>4.2699999999999996</v>
      </c>
      <c r="H118" s="67">
        <f>(INDEX(Output!$C$5:$BW$185,MATCH($C118,Output!$C$5:$C$185,0),36))/$AP118</f>
        <v>9.78593591114124E-2</v>
      </c>
      <c r="I118" s="59">
        <v>0.11</v>
      </c>
      <c r="J118" s="67">
        <f t="shared" si="99"/>
        <v>22.254025900053897</v>
      </c>
      <c r="K118" s="59">
        <v>25.4</v>
      </c>
      <c r="L118" s="67">
        <f>(((INDEX(Output!$C$5:$BW$185,MATCH($C118,Output!$C$5:$C$185,0),14))*3.4121416)+((INDEX(Output!$C$5:$BW$185,MATCH($C118,Output!$C$5:$C$185,0),29))*99.976))/$AP118</f>
        <v>8.5253495750105284</v>
      </c>
      <c r="M118" s="59">
        <v>9.11</v>
      </c>
      <c r="N118" s="67">
        <f>(((INDEX(Output!$C$5:$BW$185,MATCH($C118,Output!$C$5:$C$185,0),15))*3.4121416)+((INDEX(Output!$C$5:$BW$185,MATCH($C118,Output!$C$5:$C$185,0),30))*99.976))/$AP118</f>
        <v>2.0578145165400761</v>
      </c>
      <c r="O118" s="59">
        <v>2.71</v>
      </c>
      <c r="P118" s="67">
        <f>(((INDEX(Output!$C$5:$BW$185,MATCH($C118,Output!$C$5:$C$185,0),20))*3.4121416)+((INDEX(Output!$C$5:$BW$185,MATCH($C118,Output!$C$5:$C$185,0),35))*99.976))/$AP118</f>
        <v>4.6461924867929296</v>
      </c>
      <c r="Q118" s="59">
        <v>4.6500000000000004</v>
      </c>
      <c r="R118" s="67">
        <f>(((INDEX(Output!$C$5:$BW$185,MATCH($C118,Output!$C$5:$C$185,0),37))+(INDEX(Output!$C$5:$BW$185,MATCH($C118,Output!$C$5:$C$185,0),38)))*99.976)/$AP118</f>
        <v>0</v>
      </c>
      <c r="S118" s="59">
        <v>0</v>
      </c>
      <c r="T118" s="67">
        <f>(((INDEX(Output!$C$5:$BW$185,MATCH($C118,Output!$C$5:$C$185,0),22))+(INDEX(Output!$C$5:$BW$185,MATCH($C118,Output!$C$5:$C$185,0),23))+(INDEX(Output!$C$5:$BW$185,MATCH($C118,Output!$C$5:$C$185,0),24))+(INDEX(Output!$C$5:$BW$185,MATCH($C118,Output!$C$5:$C$185,0),25)))*3.4121416)/$AP118</f>
        <v>34.27683406124082</v>
      </c>
      <c r="U118" s="59">
        <v>34.28</v>
      </c>
      <c r="V118" s="67">
        <f>(((INDEX(Output!$C$5:$BW$185,MATCH($C118,Output!$C$5:$C$185,0),16))*3.4121416)+((INDEX(Output!$C$5:$BW$185,MATCH($C118,Output!$C$5:$C$185,0),31))*99.976))/$AP118</f>
        <v>4.4590748896794752</v>
      </c>
      <c r="W118" s="59">
        <v>5.87</v>
      </c>
      <c r="X118" s="67">
        <f>(((INDEX(Output!$C$5:$BW$185,MATCH($C118,Output!$C$5:C$185,0),18))*3.4121416)+((INDEX(Output!$C$5:$BW$185,MATCH($C118,Output!$C$5:C$185,0),33))*99.976))/$AP118</f>
        <v>1.2899151595321998</v>
      </c>
      <c r="Y118" s="59">
        <v>1.33</v>
      </c>
      <c r="Z118" s="67">
        <f>(((INDEX(Output!$C$5:$BW$185,MATCH($C118,Output!$C$5:C$185,0),17))*3.4121416)+((INDEX(Output!$C$5:$BW$185,MATCH($C118,Output!$C$5:C$185,0),32))*99.976))/$AP118</f>
        <v>1.5490684463251296E-2</v>
      </c>
      <c r="AA118" s="59">
        <v>0</v>
      </c>
      <c r="AB118" s="67">
        <f>(((INDEX(Output!$C$5:$BW$185,MATCH($C118,Output!$C$5:C$185,0),19))*3.4121416)+((INDEX(Output!$C$5:$BW$185,MATCH($C118,Output!$C$5:C$185,0),34))*99.976))/$AP118</f>
        <v>1.260188588035436</v>
      </c>
      <c r="AC118" s="59">
        <v>1.73</v>
      </c>
      <c r="AD118" s="68">
        <f>INDEX(Output!$C$5:$CC$185,MATCH($C118,Output!$C$5:$C$185,0),76)+INDEX(Output!$C$5:$CC$185,MATCH($C118,Output!$C$5:$C$185,0),79)</f>
        <v>1</v>
      </c>
      <c r="AE118" s="61">
        <v>0</v>
      </c>
      <c r="AF118" s="68">
        <f>INDEX(Output!$C$5:$CD$185,MATCH($C118,Output!$C$5:$C$185,0),74)+INDEX(Output!$C$5:$CD$185,MATCH($C118,Output!$C$5:$C$185,0),77)</f>
        <v>1599</v>
      </c>
      <c r="AG118" s="61">
        <v>0</v>
      </c>
      <c r="AH118" s="69">
        <f>IF($D$117=0,"",(D118-$D$117)/$D$117)</f>
        <v>2.2700645657844059E-2</v>
      </c>
      <c r="AI118" s="70">
        <f>IF($E$117=0,"",(E118-$E$117)/$E$117)</f>
        <v>2.7632039174536521E-2</v>
      </c>
      <c r="AJ118" s="69">
        <f>IF($J$117=0,"",(J118-$J$117)/$J$117)</f>
        <v>1.8693184316903189E-2</v>
      </c>
      <c r="AK118" s="70">
        <f>IF($K$117=0,"",(K118-$K$117)/$K$117)</f>
        <v>5.5423594615992477E-3</v>
      </c>
      <c r="AL118" s="67" t="str">
        <f t="shared" si="73"/>
        <v>Yes</v>
      </c>
      <c r="AM118" s="67" t="str">
        <f t="shared" si="92"/>
        <v>Yes</v>
      </c>
      <c r="AN118" s="71" t="str">
        <f>IF((AL118=AM118),(IF(AND(AI118&gt;(-0.5%*D$102),AI118&lt;(0.5%*D$102),AE118&lt;=AD118,AG118&lt;=AF118,(COUNTBLANK(D118:AK118)=0)),"Pass","Fail")),IF(COUNTA(D118:AK118)=0,"","Fail"))</f>
        <v>Pass</v>
      </c>
      <c r="AO118" s="74"/>
      <c r="AP118" s="65">
        <f>IF(ISNUMBER(SEARCH("RetlMed",C118)),Lookup!D$2,IF(ISNUMBER(SEARCH("OffSml",C118)),Lookup!A$2,IF(ISNUMBER(SEARCH("OffMed",C118)),Lookup!B$2,IF(ISNUMBER(SEARCH("OffLrg",C118)),Lookup!C$2,IF(ISNUMBER(SEARCH("RetlStrp",C118)),Lookup!E$2)))))</f>
        <v>498589</v>
      </c>
      <c r="AQ118" s="75"/>
    </row>
    <row r="119" spans="1:44" s="43" customFormat="1" ht="26.25" customHeight="1" x14ac:dyDescent="0.3">
      <c r="A119" s="45"/>
      <c r="B119" s="57" t="str">
        <f t="shared" si="70"/>
        <v>CBECC 2025.2.0</v>
      </c>
      <c r="C119" s="16" t="s">
        <v>179</v>
      </c>
      <c r="D119" s="58">
        <f>INDEX(Output!$C$5:$BW$185,MATCH($C119,Output!$C$5:$C$185,0),63)</f>
        <v>22.394100000000002</v>
      </c>
      <c r="E119" s="59">
        <v>25.94</v>
      </c>
      <c r="F119" s="58">
        <f>(INDEX(Output!$C$5:$BW$185,MATCH($C119,Output!$C$5:$C$185,0),21))/$AP119</f>
        <v>4.0985059838865281</v>
      </c>
      <c r="G119" s="59">
        <v>4.67</v>
      </c>
      <c r="H119" s="58">
        <f>(INDEX(Output!$C$5:$BW$185,MATCH($C119,Output!$C$5:$C$185,0),36))/$AP119</f>
        <v>3.5835327293622599E-2</v>
      </c>
      <c r="I119" s="59">
        <v>0.04</v>
      </c>
      <c r="J119" s="58">
        <f t="shared" si="99"/>
        <v>17.567340995349021</v>
      </c>
      <c r="K119" s="59">
        <v>19.86</v>
      </c>
      <c r="L119" s="58">
        <f>(((INDEX(Output!$C$5:$BW$185,MATCH($C119,Output!$C$5:$C$185,0),14))*3.4121416)+((INDEX(Output!$C$5:$BW$185,MATCH($C119,Output!$C$5:$C$185,0),29))*99.976))/$AP119</f>
        <v>2.5048164363172711</v>
      </c>
      <c r="M119" s="59">
        <v>2.4500000000000002</v>
      </c>
      <c r="N119" s="58">
        <f>(((INDEX(Output!$C$5:$BW$185,MATCH($C119,Output!$C$5:$C$185,0),15))*3.4121416)+((INDEX(Output!$C$5:$BW$185,MATCH($C119,Output!$C$5:$C$185,0),30))*99.976))/$AP119</f>
        <v>3.4034502332991705</v>
      </c>
      <c r="O119" s="59">
        <v>3.99</v>
      </c>
      <c r="P119" s="58">
        <f>(((INDEX(Output!$C$5:$BW$185,MATCH($C119,Output!$C$5:$C$185,0),20))*3.4121416)+((INDEX(Output!$C$5:$BW$185,MATCH($C119,Output!$C$5:$C$185,0),35))*99.976))/$AP119</f>
        <v>4.6461924867929296</v>
      </c>
      <c r="Q119" s="59">
        <v>4.6500000000000004</v>
      </c>
      <c r="R119" s="58">
        <f>(((INDEX(Output!$C$5:$BW$185,MATCH($C119,Output!$C$5:$C$185,0),37))+(INDEX(Output!$C$5:$BW$185,MATCH($C119,Output!$C$5:$C$185,0),38)))*99.976)/$AP119</f>
        <v>0</v>
      </c>
      <c r="S119" s="59">
        <v>0</v>
      </c>
      <c r="T119" s="58">
        <f>(((INDEX(Output!$C$5:$BW$185,MATCH($C119,Output!$C$5:$C$185,0),22))+(INDEX(Output!$C$5:$BW$185,MATCH($C119,Output!$C$5:$C$185,0),23))+(INDEX(Output!$C$5:$BW$185,MATCH($C119,Output!$C$5:$C$185,0),24))+(INDEX(Output!$C$5:$BW$185,MATCH($C119,Output!$C$5:$C$185,0),25)))*3.4121416)/$AP119</f>
        <v>34.27683406124082</v>
      </c>
      <c r="U119" s="59">
        <v>34.28</v>
      </c>
      <c r="V119" s="58">
        <f>(((INDEX(Output!$C$5:$BW$185,MATCH($C119,Output!$C$5:$C$185,0),16))*3.4121416)+((INDEX(Output!$C$5:$BW$185,MATCH($C119,Output!$C$5:$C$185,0),31))*99.976))/$AP119</f>
        <v>3.6725883264043127</v>
      </c>
      <c r="W119" s="59">
        <v>3.68</v>
      </c>
      <c r="X119" s="58">
        <f>(((INDEX(Output!$C$5:$BW$185,MATCH($C119,Output!$C$5:C$185,0),18))*3.4121416)+((INDEX(Output!$C$5:$BW$185,MATCH($C119,Output!$C$5:C$185,0),33))*99.976))/$AP119</f>
        <v>2.2139237809594676</v>
      </c>
      <c r="Y119" s="59">
        <v>3.59</v>
      </c>
      <c r="Z119" s="58">
        <f>(((INDEX(Output!$C$5:$BW$185,MATCH($C119,Output!$C$5:C$185,0),17))*3.4121416)+((INDEX(Output!$C$5:$BW$185,MATCH($C119,Output!$C$5:C$185,0),32))*99.976))/$AP119</f>
        <v>4.7946574546730882E-2</v>
      </c>
      <c r="AA119" s="59">
        <v>0.04</v>
      </c>
      <c r="AB119" s="58">
        <f>(((INDEX(Output!$C$5:$BW$185,MATCH($C119,Output!$C$5:C$185,0),19))*3.4121416)+((INDEX(Output!$C$5:$BW$185,MATCH($C119,Output!$C$5:C$185,0),34))*99.976))/$AP119</f>
        <v>1.078423157029136</v>
      </c>
      <c r="AC119" s="59">
        <v>1.47</v>
      </c>
      <c r="AD119" s="60">
        <f>INDEX(Output!$C$5:$CC$185,MATCH($C119,Output!$C$5:$C$185,0),76)+INDEX(Output!$C$5:$CC$185,MATCH($C119,Output!$C$5:$C$185,0),79)</f>
        <v>0</v>
      </c>
      <c r="AE119" s="61">
        <v>0</v>
      </c>
      <c r="AF119" s="60">
        <f>INDEX(Output!$C$5:$CD$185,MATCH($C119,Output!$C$5:$C$185,0),74)+INDEX(Output!$C$5:$CD$185,MATCH($C119,Output!$C$5:$C$185,0),77)</f>
        <v>123.75</v>
      </c>
      <c r="AG119" s="61">
        <v>0</v>
      </c>
      <c r="AH119" s="62"/>
      <c r="AI119" s="58"/>
      <c r="AJ119" s="62"/>
      <c r="AK119" s="72"/>
      <c r="AL119" s="58"/>
      <c r="AM119" s="58"/>
      <c r="AN119" s="63"/>
      <c r="AO119" s="64"/>
      <c r="AP119" s="65">
        <f>IF(ISNUMBER(SEARCH("RetlMed",C119)),Lookup!D$2,IF(ISNUMBER(SEARCH("OffSml",C119)),Lookup!A$2,IF(ISNUMBER(SEARCH("OffMed",C119)),Lookup!B$2,IF(ISNUMBER(SEARCH("OffLrg",C119)),Lookup!C$2,IF(ISNUMBER(SEARCH("RetlStrp",C119)),Lookup!E$2)))))</f>
        <v>498589</v>
      </c>
    </row>
    <row r="120" spans="1:44" s="82" customFormat="1" ht="25.5" customHeight="1" x14ac:dyDescent="0.3">
      <c r="A120" s="22"/>
      <c r="B120" s="57" t="str">
        <f t="shared" si="70"/>
        <v>CBECC 2025.2.0</v>
      </c>
      <c r="C120" s="17" t="s">
        <v>180</v>
      </c>
      <c r="D120" s="67">
        <f>INDEX(Output!$C$5:$BW$185,MATCH($C120,Output!$C$5:$C$185,0),63)</f>
        <v>23.385400000000001</v>
      </c>
      <c r="E120" s="59">
        <v>30.75</v>
      </c>
      <c r="F120" s="67">
        <f>(INDEX(Output!$C$5:$BW$185,MATCH($C120,Output!$C$5:$C$185,0),21))/$AP120</f>
        <v>4.3324662196719137</v>
      </c>
      <c r="G120" s="59">
        <v>7.06</v>
      </c>
      <c r="H120" s="67">
        <f>(INDEX(Output!$C$5:$BW$185,MATCH($C120,Output!$C$5:$C$185,0),36))/$AP120</f>
        <v>3.5837332953595043E-2</v>
      </c>
      <c r="I120" s="59">
        <v>0.04</v>
      </c>
      <c r="J120" s="67">
        <f t="shared" si="99"/>
        <v>18.365865830851448</v>
      </c>
      <c r="K120" s="59">
        <v>28.46</v>
      </c>
      <c r="L120" s="67">
        <f>(((INDEX(Output!$C$5:$BW$185,MATCH($C120,Output!$C$5:$C$185,0),14))*3.4121416)+((INDEX(Output!$C$5:$BW$185,MATCH($C120,Output!$C$5:$C$185,0),29))*99.976))/$AP120</f>
        <v>2.5050169986620494</v>
      </c>
      <c r="M120" s="59">
        <v>2.92</v>
      </c>
      <c r="N120" s="67">
        <f>(((INDEX(Output!$C$5:$BW$185,MATCH($C120,Output!$C$5:$C$185,0),15))*3.4121416)+((INDEX(Output!$C$5:$BW$185,MATCH($C120,Output!$C$5:$C$185,0),30))*99.976))/$AP120</f>
        <v>4.5003965212854675</v>
      </c>
      <c r="O120" s="59">
        <v>9.02</v>
      </c>
      <c r="P120" s="67">
        <f>(((INDEX(Output!$C$5:$BW$185,MATCH($C120,Output!$C$5:$C$185,0),20))*3.4121416)+((INDEX(Output!$C$5:$BW$185,MATCH($C120,Output!$C$5:$C$185,0),35))*99.976))/$AP120</f>
        <v>4.6461924867929296</v>
      </c>
      <c r="Q120" s="59">
        <v>4.6500000000000004</v>
      </c>
      <c r="R120" s="67">
        <f>(((INDEX(Output!$C$5:$BW$185,MATCH($C120,Output!$C$5:$C$185,0),37))+(INDEX(Output!$C$5:$BW$185,MATCH($C120,Output!$C$5:$C$185,0),38)))*99.976)/$AP120</f>
        <v>0</v>
      </c>
      <c r="S120" s="59">
        <v>0</v>
      </c>
      <c r="T120" s="67">
        <f>(((INDEX(Output!$C$5:$BW$185,MATCH($C120,Output!$C$5:$C$185,0),22))+(INDEX(Output!$C$5:$BW$185,MATCH($C120,Output!$C$5:$C$185,0),23))+(INDEX(Output!$C$5:$BW$185,MATCH($C120,Output!$C$5:$C$185,0),24))+(INDEX(Output!$C$5:$BW$185,MATCH($C120,Output!$C$5:$C$185,0),25)))*3.4121416)/$AP120</f>
        <v>34.27683406124082</v>
      </c>
      <c r="U120" s="59">
        <v>34.299999999999997</v>
      </c>
      <c r="V120" s="67">
        <f>(((INDEX(Output!$C$5:$BW$185,MATCH($C120,Output!$C$5:$C$185,0),16))*3.4121416)+((INDEX(Output!$C$5:$BW$185,MATCH($C120,Output!$C$5:$C$185,0),31))*99.976))/$AP120</f>
        <v>3.7217732496160165</v>
      </c>
      <c r="W120" s="59">
        <v>8.6300000000000008</v>
      </c>
      <c r="X120" s="67">
        <f>(((INDEX(Output!$C$5:$BW$185,MATCH($C120,Output!$C$5:C$185,0),18))*3.4121416)+((INDEX(Output!$C$5:$BW$185,MATCH($C120,Output!$C$5:C$185,0),33))*99.976))/$AP120</f>
        <v>1.8814276776840244</v>
      </c>
      <c r="Y120" s="59">
        <v>1.76</v>
      </c>
      <c r="Z120" s="67">
        <f>(((INDEX(Output!$C$5:$BW$185,MATCH($C120,Output!$C$5:C$185,0),17))*3.4121416)+((INDEX(Output!$C$5:$BW$185,MATCH($C120,Output!$C$5:C$185,0),32))*99.976))/$AP120</f>
        <v>3.2635739781824311E-2</v>
      </c>
      <c r="AA120" s="59">
        <v>0.02</v>
      </c>
      <c r="AB120" s="67">
        <f>(((INDEX(Output!$C$5:$BW$185,MATCH($C120,Output!$C$5:C$185,0),19))*3.4121416)+((INDEX(Output!$C$5:$BW$185,MATCH($C120,Output!$C$5:C$185,0),34))*99.976))/$AP120</f>
        <v>1.078423157029136</v>
      </c>
      <c r="AC120" s="59">
        <v>1.45</v>
      </c>
      <c r="AD120" s="68">
        <f>INDEX(Output!$C$5:$CC$185,MATCH($C120,Output!$C$5:$C$185,0),76)+INDEX(Output!$C$5:$CC$185,MATCH($C120,Output!$C$5:$C$185,0),79)</f>
        <v>0</v>
      </c>
      <c r="AE120" s="61">
        <v>0</v>
      </c>
      <c r="AF120" s="68">
        <f>INDEX(Output!$C$5:$CD$185,MATCH($C120,Output!$C$5:$C$185,0),74)+INDEX(Output!$C$5:$CD$185,MATCH($C120,Output!$C$5:$C$185,0),77)</f>
        <v>117.25</v>
      </c>
      <c r="AG120" s="61">
        <v>0</v>
      </c>
      <c r="AH120" s="69">
        <f>IF($D$119=0,"",(D120-$D$119)/$D$119)</f>
        <v>4.4266123666501393E-2</v>
      </c>
      <c r="AI120" s="70">
        <f>IF($E$119=0,"",(E120-$E$119)/$E$119)</f>
        <v>0.18542791056283725</v>
      </c>
      <c r="AJ120" s="69">
        <f>IF($J$119=0,"",(J120-$J$119)/$J$119)</f>
        <v>4.5455076878956092E-2</v>
      </c>
      <c r="AK120" s="70">
        <f>IF($K$119=0,"",(K120-$K$119)/$K$119)</f>
        <v>0.43303121852970805</v>
      </c>
      <c r="AL120" s="67" t="str">
        <f t="shared" si="73"/>
        <v>Yes</v>
      </c>
      <c r="AM120" s="67" t="str">
        <f t="shared" si="92"/>
        <v>Yes</v>
      </c>
      <c r="AN120" s="71" t="str">
        <f>IF((AL120=AM120),(IF(AND(AI120&gt;(-0.5%*D$102),AI120&lt;(0.5%*D$102),AE120&lt;=AD120,AG120&lt;=AF120,(COUNTBLANK(D120:AK120)=0)),"Pass","Fail")),IF(COUNTA(D120:AK120)=0,"","Fail"))</f>
        <v>Pass</v>
      </c>
      <c r="AO120" s="74"/>
      <c r="AP120" s="65">
        <f>IF(ISNUMBER(SEARCH("RetlMed",C120)),Lookup!D$2,IF(ISNUMBER(SEARCH("OffSml",C120)),Lookup!A$2,IF(ISNUMBER(SEARCH("OffMed",C120)),Lookup!B$2,IF(ISNUMBER(SEARCH("OffLrg",C120)),Lookup!C$2,IF(ISNUMBER(SEARCH("RetlStrp",C120)),Lookup!E$2)))))</f>
        <v>498589</v>
      </c>
      <c r="AQ120" s="75"/>
    </row>
    <row r="121" spans="1:44" s="43" customFormat="1" ht="26.25" customHeight="1" x14ac:dyDescent="0.3">
      <c r="A121" s="45"/>
      <c r="B121" s="57" t="str">
        <f t="shared" si="70"/>
        <v>CBECC 2025.2.0</v>
      </c>
      <c r="C121" s="16" t="s">
        <v>202</v>
      </c>
      <c r="D121" s="58">
        <f>INDEX(Output!$C$5:$BW$185,MATCH($C121,Output!$C$5:$C$185,0),63)</f>
        <v>7.5552200000000003</v>
      </c>
      <c r="E121" s="59">
        <v>21.89</v>
      </c>
      <c r="F121" s="58">
        <f>(INDEX(Output!$C$5:$BW$185,MATCH($C121,Output!$C$5:$C$185,0),21))/$AP121</f>
        <v>-1.198561022819886</v>
      </c>
      <c r="G121" s="59">
        <v>1.48</v>
      </c>
      <c r="H121" s="58">
        <f>(INDEX(Output!$C$5:$BW$185,MATCH($C121,Output!$C$5:$C$185,0),36))/$AP121</f>
        <v>8.8153015484922576E-2</v>
      </c>
      <c r="I121" s="59">
        <v>0.09</v>
      </c>
      <c r="J121" s="58">
        <f t="shared" ref="J121:J128" si="100">SUM(L121,N121,P121,V121,X121,Z121,AB121)</f>
        <v>14.363103797460655</v>
      </c>
      <c r="K121" s="59">
        <v>13.67</v>
      </c>
      <c r="L121" s="58">
        <f>(((INDEX(Output!$C$5:$BW$185,MATCH($C121,Output!$C$5:$C$185,0),14))*3.4121416)+((INDEX(Output!$C$5:$BW$185,MATCH($C121,Output!$C$5:$C$185,0),29))*99.976))/$AP121</f>
        <v>0.47649969982783208</v>
      </c>
      <c r="M121" s="59">
        <v>1.07</v>
      </c>
      <c r="N121" s="58">
        <f>(((INDEX(Output!$C$5:$BW$185,MATCH($C121,Output!$C$5:$C$185,0),15))*3.4121416)+((INDEX(Output!$C$5:$BW$185,MATCH($C121,Output!$C$5:$C$185,0),30))*99.976))/$AP121</f>
        <v>0.98327624698247751</v>
      </c>
      <c r="O121" s="59">
        <v>1.17</v>
      </c>
      <c r="P121" s="58">
        <f>(((INDEX(Output!$C$5:$BW$185,MATCH($C121,Output!$C$5:$C$185,0),20))*3.4121416)+((INDEX(Output!$C$5:$BW$185,MATCH($C121,Output!$C$5:$C$185,0),35))*99.976))/$AP121</f>
        <v>1.9934575224735125</v>
      </c>
      <c r="Q121" s="59">
        <v>2.09</v>
      </c>
      <c r="R121" s="58">
        <f>(((INDEX(Output!$C$5:$BW$185,MATCH($C121,Output!$C$5:$C$185,0),37))+(INDEX(Output!$C$5:$BW$185,MATCH($C121,Output!$C$5:$C$185,0),38)))*99.976)/$AP121</f>
        <v>3.4371078626731864</v>
      </c>
      <c r="S121" s="59">
        <v>5.98</v>
      </c>
      <c r="T121" s="58">
        <f>(((INDEX(Output!$C$5:$BW$185,MATCH($C121,Output!$C$5:$C$185,0),22))+(INDEX(Output!$C$5:$BW$185,MATCH($C121,Output!$C$5:$C$185,0),23))+(INDEX(Output!$C$5:$BW$185,MATCH($C121,Output!$C$5:$C$185,0),24))+(INDEX(Output!$C$5:$BW$185,MATCH($C121,Output!$C$5:$C$185,0),25)))*3.4121416)/$AP121</f>
        <v>8.1748939054928691</v>
      </c>
      <c r="U121" s="59">
        <v>5.42</v>
      </c>
      <c r="V121" s="58">
        <f>(((INDEX(Output!$C$5:$BW$185,MATCH($C121,Output!$C$5:$C$185,0),16))*3.4121416)+((INDEX(Output!$C$5:$BW$185,MATCH($C121,Output!$C$5:$C$185,0),31))*99.976))/$AP121</f>
        <v>1.9504233812673186</v>
      </c>
      <c r="W121" s="59">
        <v>1.58</v>
      </c>
      <c r="X121" s="58">
        <f>(((INDEX(Output!$C$5:$BW$185,MATCH($C121,Output!$C$5:C$185,0),18))*3.4121416)+((INDEX(Output!$C$5:$BW$185,MATCH($C121,Output!$C$5:C$185,0),33))*99.976))/$AP121</f>
        <v>0.10990217491483294</v>
      </c>
      <c r="Y121" s="59">
        <v>0.2</v>
      </c>
      <c r="Z121" s="58">
        <f>(((INDEX(Output!$C$5:$BW$185,MATCH($C121,Output!$C$5:C$185,0),17))*3.4121416)+((INDEX(Output!$C$5:$BW$185,MATCH($C121,Output!$C$5:C$185,0),32))*99.976))/$AP121</f>
        <v>0</v>
      </c>
      <c r="AA121" s="59">
        <v>0</v>
      </c>
      <c r="AB121" s="58">
        <f>(((INDEX(Output!$C$5:$BW$185,MATCH($C121,Output!$C$5:C$185,0),19))*3.4121416)+((INDEX(Output!$C$5:$BW$185,MATCH($C121,Output!$C$5:C$185,0),34))*99.976))/$AP121</f>
        <v>8.8495447719946814</v>
      </c>
      <c r="AC121" s="59">
        <v>7.55</v>
      </c>
      <c r="AD121" s="60">
        <f>INDEX(Output!$C$5:$CC$185,MATCH($C121,Output!$C$5:$C$185,0),76)+INDEX(Output!$C$5:$CC$185,MATCH($C121,Output!$C$5:$C$185,0),79)</f>
        <v>0</v>
      </c>
      <c r="AE121" s="61">
        <v>0</v>
      </c>
      <c r="AF121" s="60">
        <f>INDEX(Output!$C$5:$CD$185,MATCH($C121,Output!$C$5:$C$185,0),74)+INDEX(Output!$C$5:$CD$185,MATCH($C121,Output!$C$5:$C$185,0),77)</f>
        <v>0</v>
      </c>
      <c r="AG121" s="61">
        <v>0</v>
      </c>
      <c r="AH121" s="62"/>
      <c r="AI121" s="58"/>
      <c r="AJ121" s="62"/>
      <c r="AK121" s="72"/>
      <c r="AL121" s="58"/>
      <c r="AM121" s="58"/>
      <c r="AN121" s="63"/>
      <c r="AO121" s="64"/>
      <c r="AP121" s="65">
        <f>IF(ISNUMBER(SEARCH("RetlMed",C121)),Lookup!D$2,IF(ISNUMBER(SEARCH("OffSml",C121)),Lookup!A$2,IF(ISNUMBER(SEARCH("OffMed",C121)),Lookup!B$2,IF(ISNUMBER(SEARCH("OffLrg",C121)),Lookup!C$2,IF(ISNUMBER(SEARCH("RetlStrp",C121)),Lookup!E$2,IF(ISNUMBER(SEARCH("MF36Unit",C121)),Lookup!F$2,IF(ISNUMBER(SEARCH("MF88Unit",C121)),Lookup!G$2)))))))</f>
        <v>39264</v>
      </c>
    </row>
    <row r="122" spans="1:44" s="82" customFormat="1" ht="25.5" customHeight="1" x14ac:dyDescent="0.3">
      <c r="A122" s="22"/>
      <c r="B122" s="57" t="str">
        <f t="shared" si="70"/>
        <v>CBECC 2025.2.0</v>
      </c>
      <c r="C122" s="66" t="s">
        <v>203</v>
      </c>
      <c r="D122" s="67">
        <f>INDEX(Output!$C$5:$BW$185,MATCH($C122,Output!$C$5:$C$185,0),63)</f>
        <v>6.3753799999999998</v>
      </c>
      <c r="E122" s="59">
        <v>21.78</v>
      </c>
      <c r="F122" s="67">
        <f>(INDEX(Output!$C$5:$BW$185,MATCH($C122,Output!$C$5:$C$185,0),21))/$AP122</f>
        <v>-1.198561022819886</v>
      </c>
      <c r="G122" s="59">
        <v>1.48</v>
      </c>
      <c r="H122" s="67">
        <f>(INDEX(Output!$C$5:$BW$185,MATCH($C122,Output!$C$5:$C$185,0),36))/$AP122</f>
        <v>7.8358292583537076E-2</v>
      </c>
      <c r="I122" s="59">
        <v>0.06</v>
      </c>
      <c r="J122" s="67">
        <f t="shared" si="100"/>
        <v>13.383866580671739</v>
      </c>
      <c r="K122" s="59">
        <v>11.03</v>
      </c>
      <c r="L122" s="67">
        <f>(((INDEX(Output!$C$5:$BW$185,MATCH($C122,Output!$C$5:$C$185,0),14))*3.4121416)+((INDEX(Output!$C$5:$BW$185,MATCH($C122,Output!$C$5:$C$185,0),29))*99.976))/$AP122</f>
        <v>0.47649969982783208</v>
      </c>
      <c r="M122" s="59">
        <v>1.07</v>
      </c>
      <c r="N122" s="67">
        <f>(((INDEX(Output!$C$5:$BW$185,MATCH($C122,Output!$C$5:$C$185,0),15))*3.4121416)+((INDEX(Output!$C$5:$BW$185,MATCH($C122,Output!$C$5:$C$185,0),30))*99.976))/$AP122</f>
        <v>0.98327624698247751</v>
      </c>
      <c r="O122" s="59">
        <v>1.17</v>
      </c>
      <c r="P122" s="67">
        <f>(((INDEX(Output!$C$5:$BW$185,MATCH($C122,Output!$C$5:$C$185,0),20))*3.4121416)+((INDEX(Output!$C$5:$BW$185,MATCH($C122,Output!$C$5:$C$185,0),35))*99.976))/$AP122</f>
        <v>1.9934575224735125</v>
      </c>
      <c r="Q122" s="59">
        <v>2.09</v>
      </c>
      <c r="R122" s="67">
        <f>(((INDEX(Output!$C$5:$BW$185,MATCH($C122,Output!$C$5:$C$185,0),37))+(INDEX(Output!$C$5:$BW$185,MATCH($C122,Output!$C$5:$C$185,0),38)))*99.976)/$AP122</f>
        <v>3.4371078626731864</v>
      </c>
      <c r="S122" s="59">
        <v>5.98</v>
      </c>
      <c r="T122" s="67">
        <f>(((INDEX(Output!$C$5:$BW$185,MATCH($C122,Output!$C$5:$C$185,0),22))+(INDEX(Output!$C$5:$BW$185,MATCH($C122,Output!$C$5:$C$185,0),23))+(INDEX(Output!$C$5:$BW$185,MATCH($C122,Output!$C$5:$C$185,0),24))+(INDEX(Output!$C$5:$BW$185,MATCH($C122,Output!$C$5:$C$185,0),25)))*3.4121416)/$AP122</f>
        <v>8.1748939054928691</v>
      </c>
      <c r="U122" s="59">
        <v>5.42</v>
      </c>
      <c r="V122" s="67">
        <f>(((INDEX(Output!$C$5:$BW$185,MATCH($C122,Output!$C$5:$C$185,0),16))*3.4121416)+((INDEX(Output!$C$5:$BW$185,MATCH($C122,Output!$C$5:$C$185,0),31))*99.976))/$AP122</f>
        <v>1.9504233812673186</v>
      </c>
      <c r="W122" s="59">
        <v>1.58</v>
      </c>
      <c r="X122" s="67">
        <f>(((INDEX(Output!$C$5:$BW$185,MATCH($C122,Output!$C$5:C$185,0),18))*3.4121416)+((INDEX(Output!$C$5:$BW$185,MATCH($C122,Output!$C$5:C$185,0),33))*99.976))/$AP122</f>
        <v>0.10990217491483294</v>
      </c>
      <c r="Y122" s="59">
        <v>0.2</v>
      </c>
      <c r="Z122" s="67">
        <f>(((INDEX(Output!$C$5:$BW$185,MATCH($C122,Output!$C$5:C$185,0),17))*3.4121416)+((INDEX(Output!$C$5:$BW$185,MATCH($C122,Output!$C$5:C$185,0),32))*99.976))/$AP122</f>
        <v>0</v>
      </c>
      <c r="AA122" s="59">
        <v>0</v>
      </c>
      <c r="AB122" s="67">
        <f>(((INDEX(Output!$C$5:$BW$185,MATCH($C122,Output!$C$5:C$185,0),19))*3.4121416)+((INDEX(Output!$C$5:$BW$185,MATCH($C122,Output!$C$5:C$185,0),34))*99.976))/$AP122</f>
        <v>7.8703075552057653</v>
      </c>
      <c r="AC122" s="59">
        <v>4.91</v>
      </c>
      <c r="AD122" s="68">
        <f>INDEX(Output!$C$5:$CC$185,MATCH($C122,Output!$C$5:$C$185,0),76)+INDEX(Output!$C$5:$CC$185,MATCH($C122,Output!$C$5:$C$185,0),79)</f>
        <v>0</v>
      </c>
      <c r="AE122" s="61">
        <v>0</v>
      </c>
      <c r="AF122" s="68">
        <f>INDEX(Output!$C$5:$CD$185,MATCH($C122,Output!$C$5:$C$185,0),74)+INDEX(Output!$C$5:$CD$185,MATCH($C122,Output!$C$5:$C$185,0),77)</f>
        <v>0</v>
      </c>
      <c r="AG122" s="61">
        <v>0</v>
      </c>
      <c r="AH122" s="69">
        <f>IF($D$121=0,"",(D122-$D$121)/$D$121)</f>
        <v>-0.15616222955784217</v>
      </c>
      <c r="AI122" s="70">
        <f>IF($E$121=0,"",(E122-$E$121)/$E$121)</f>
        <v>-5.0251256281406776E-3</v>
      </c>
      <c r="AJ122" s="69">
        <f>IF($J$121=0,"",(J122-$J$121)/$J$121)</f>
        <v>-6.8177270776393115E-2</v>
      </c>
      <c r="AK122" s="70">
        <f>IF($K$121=0,"",(K122-$K$121)/$K$121)</f>
        <v>-0.19312362838332117</v>
      </c>
      <c r="AL122" s="67" t="str">
        <f t="shared" ref="AL122:AL124" si="101">IF(AND(AH122&gt;=0,AI122&gt;=0), "Yes", "No")</f>
        <v>No</v>
      </c>
      <c r="AM122" s="67" t="str">
        <f t="shared" ref="AM122:AM124" si="102">IF(AND(AH122&lt;0,AI122&lt;0), "No", "Yes")</f>
        <v>No</v>
      </c>
      <c r="AN122" s="71" t="str">
        <f>IF((AL122=AM122),(IF(AND(AI122&gt;(-0.5%*D$110),AI122&lt;(0.5%*D$110),AE122&lt;=AD122,AG122&lt;=AF122,(COUNTBLANK(D122:AK122)=0)),"Pass","Fail")),IF(COUNTA(D122:AK122)=0,"","Fail"))</f>
        <v>Pass</v>
      </c>
      <c r="AO122" s="74"/>
      <c r="AP122" s="65">
        <f>IF(ISNUMBER(SEARCH("RetlMed",C122)),Lookup!D$2,IF(ISNUMBER(SEARCH("OffSml",C122)),Lookup!A$2,IF(ISNUMBER(SEARCH("OffMed",C122)),Lookup!B$2,IF(ISNUMBER(SEARCH("OffLrg",C122)),Lookup!C$2,IF(ISNUMBER(SEARCH("RetlStrp",C122)),Lookup!E$2,IF(ISNUMBER(SEARCH("MF36Unit",C122)),Lookup!F$2,IF(ISNUMBER(SEARCH("MF88Unit",C122)),Lookup!G$2)))))))</f>
        <v>39264</v>
      </c>
      <c r="AQ122" s="75"/>
    </row>
    <row r="123" spans="1:44" s="82" customFormat="1" ht="25.5" customHeight="1" x14ac:dyDescent="0.3">
      <c r="A123" s="22"/>
      <c r="B123" s="57" t="str">
        <f t="shared" si="70"/>
        <v>CBECC 2025.2.0</v>
      </c>
      <c r="C123" s="66" t="s">
        <v>204</v>
      </c>
      <c r="D123" s="67">
        <f>INDEX(Output!$C$5:$BW$185,MATCH($C123,Output!$C$5:$C$185,0),63)</f>
        <v>6.9758800000000001</v>
      </c>
      <c r="E123" s="59">
        <v>20.65</v>
      </c>
      <c r="F123" s="67">
        <f>(INDEX(Output!$C$5:$BW$185,MATCH($C123,Output!$C$5:$C$185,0),21))/$AP123</f>
        <v>-1.2697432762836185</v>
      </c>
      <c r="G123" s="59">
        <v>1.42</v>
      </c>
      <c r="H123" s="67">
        <f>(INDEX(Output!$C$5:$BW$185,MATCH($C123,Output!$C$5:$C$185,0),36))/$AP123</f>
        <v>8.8153015484922576E-2</v>
      </c>
      <c r="I123" s="59">
        <v>0.08</v>
      </c>
      <c r="J123" s="67">
        <f t="shared" si="100"/>
        <v>14.120217262158903</v>
      </c>
      <c r="K123" s="59">
        <v>13.13</v>
      </c>
      <c r="L123" s="67">
        <f>(((INDEX(Output!$C$5:$BW$185,MATCH($C123,Output!$C$5:$C$185,0),14))*3.4121416)+((INDEX(Output!$C$5:$BW$185,MATCH($C123,Output!$C$5:$C$185,0),29))*99.976))/$AP123</f>
        <v>0.38416574378667478</v>
      </c>
      <c r="M123" s="59">
        <v>0.75</v>
      </c>
      <c r="N123" s="67">
        <f>(((INDEX(Output!$C$5:$BW$185,MATCH($C123,Output!$C$5:$C$185,0),15))*3.4121416)+((INDEX(Output!$C$5:$BW$185,MATCH($C123,Output!$C$5:$C$185,0),30))*99.976))/$AP123</f>
        <v>0.83272192967094538</v>
      </c>
      <c r="O123" s="59">
        <v>0.97</v>
      </c>
      <c r="P123" s="67">
        <f>(((INDEX(Output!$C$5:$BW$185,MATCH($C123,Output!$C$5:$C$185,0),20))*3.4121416)+((INDEX(Output!$C$5:$BW$185,MATCH($C123,Output!$C$5:$C$185,0),35))*99.976))/$AP123</f>
        <v>1.9934575224735125</v>
      </c>
      <c r="Q123" s="59">
        <v>2.09</v>
      </c>
      <c r="R123" s="67">
        <f>(((INDEX(Output!$C$5:$BW$185,MATCH($C123,Output!$C$5:$C$185,0),37))+(INDEX(Output!$C$5:$BW$185,MATCH($C123,Output!$C$5:$C$185,0),38)))*99.976)/$AP123</f>
        <v>3.4371078626731864</v>
      </c>
      <c r="S123" s="59">
        <v>5.98</v>
      </c>
      <c r="T123" s="67">
        <f>(((INDEX(Output!$C$5:$BW$185,MATCH($C123,Output!$C$5:$C$185,0),22))+(INDEX(Output!$C$5:$BW$185,MATCH($C123,Output!$C$5:$C$185,0),23))+(INDEX(Output!$C$5:$BW$185,MATCH($C123,Output!$C$5:$C$185,0),24))+(INDEX(Output!$C$5:$BW$185,MATCH($C123,Output!$C$5:$C$185,0),25)))*3.4121416)/$AP123</f>
        <v>8.1748939054928691</v>
      </c>
      <c r="U123" s="59">
        <v>5.42</v>
      </c>
      <c r="V123" s="67">
        <f>(((INDEX(Output!$C$5:$BW$185,MATCH($C123,Output!$C$5:$C$185,0),16))*3.4121416)+((INDEX(Output!$C$5:$BW$185,MATCH($C123,Output!$C$5:$C$185,0),31))*99.976))/$AP123</f>
        <v>1.9504233812673186</v>
      </c>
      <c r="W123" s="59">
        <v>1.58</v>
      </c>
      <c r="X123" s="67">
        <f>(((INDEX(Output!$C$5:$BW$185,MATCH($C123,Output!$C$5:C$185,0),18))*3.4121416)+((INDEX(Output!$C$5:$BW$185,MATCH($C123,Output!$C$5:C$185,0),33))*99.976))/$AP123</f>
        <v>0.10990391296577018</v>
      </c>
      <c r="Y123" s="59">
        <v>0.2</v>
      </c>
      <c r="Z123" s="67">
        <f>(((INDEX(Output!$C$5:$BW$185,MATCH($C123,Output!$C$5:C$185,0),17))*3.4121416)+((INDEX(Output!$C$5:$BW$185,MATCH($C123,Output!$C$5:C$185,0),32))*99.976))/$AP123</f>
        <v>0</v>
      </c>
      <c r="AA123" s="59">
        <v>0</v>
      </c>
      <c r="AB123" s="67">
        <f>(((INDEX(Output!$C$5:$BW$185,MATCH($C123,Output!$C$5:C$185,0),19))*3.4121416)+((INDEX(Output!$C$5:$BW$185,MATCH($C123,Output!$C$5:C$185,0),34))*99.976))/$AP123</f>
        <v>8.8495447719946814</v>
      </c>
      <c r="AC123" s="59">
        <v>7.54</v>
      </c>
      <c r="AD123" s="68">
        <f>INDEX(Output!$C$5:$CC$185,MATCH($C123,Output!$C$5:$C$185,0),76)+INDEX(Output!$C$5:$CC$185,MATCH($C123,Output!$C$5:$C$185,0),79)</f>
        <v>0</v>
      </c>
      <c r="AE123" s="61">
        <v>0</v>
      </c>
      <c r="AF123" s="68">
        <f>INDEX(Output!$C$5:$CD$185,MATCH($C123,Output!$C$5:$C$185,0),74)+INDEX(Output!$C$5:$CD$185,MATCH($C123,Output!$C$5:$C$185,0),77)</f>
        <v>0</v>
      </c>
      <c r="AG123" s="61">
        <v>0</v>
      </c>
      <c r="AH123" s="69">
        <f>IF($D$121=0,"",(D123-$D$121)/$D$121)</f>
        <v>-7.6680758468979079E-2</v>
      </c>
      <c r="AI123" s="70">
        <f>IF($E$121=0,"",(E123-$E$121)/$E$121)</f>
        <v>-5.6646870717222568E-2</v>
      </c>
      <c r="AJ123" s="69">
        <f>IF($J$121=0,"",(J123-$J$121)/$J$121)</f>
        <v>-1.6910449073318904E-2</v>
      </c>
      <c r="AK123" s="70">
        <f>IF($K$121=0,"",(K123-$K$121)/$K$121)</f>
        <v>-3.9502560351133809E-2</v>
      </c>
      <c r="AL123" s="67" t="str">
        <f t="shared" si="101"/>
        <v>No</v>
      </c>
      <c r="AM123" s="67" t="str">
        <f t="shared" si="102"/>
        <v>No</v>
      </c>
      <c r="AN123" s="71" t="str">
        <f>IF((AL123=AM123),(IF(AND(AI123&gt;(-0.5%*D$110),AI123&lt;(0.5%*D$110),AE123&lt;=AD123,AG123&lt;=AF123,(COUNTBLANK(D123:AK123)=0)),"Pass","Fail")),IF(COUNTA(D123:AK123)=0,"","Fail"))</f>
        <v>Pass</v>
      </c>
      <c r="AO123" s="74"/>
      <c r="AP123" s="65">
        <f>IF(ISNUMBER(SEARCH("RetlMed",C123)),Lookup!D$2,IF(ISNUMBER(SEARCH("OffSml",C123)),Lookup!A$2,IF(ISNUMBER(SEARCH("OffMed",C123)),Lookup!B$2,IF(ISNUMBER(SEARCH("OffLrg",C123)),Lookup!C$2,IF(ISNUMBER(SEARCH("RetlStrp",C123)),Lookup!E$2,IF(ISNUMBER(SEARCH("MF36Unit",C123)),Lookup!F$2,IF(ISNUMBER(SEARCH("MF88Unit",C123)),Lookup!G$2)))))))</f>
        <v>39264</v>
      </c>
      <c r="AQ123" s="75"/>
    </row>
    <row r="124" spans="1:44" s="82" customFormat="1" ht="25.5" customHeight="1" x14ac:dyDescent="0.3">
      <c r="A124" s="22"/>
      <c r="B124" s="57" t="str">
        <f t="shared" si="70"/>
        <v>CBECC 2025.2.0</v>
      </c>
      <c r="C124" s="66" t="s">
        <v>205</v>
      </c>
      <c r="D124" s="67">
        <f>INDEX(Output!$C$5:$BW$185,MATCH($C124,Output!$C$5:$C$185,0),63)</f>
        <v>8.6156699999999997</v>
      </c>
      <c r="E124" s="59">
        <v>23.31</v>
      </c>
      <c r="F124" s="67">
        <f>(INDEX(Output!$C$5:$BW$185,MATCH($C124,Output!$C$5:$C$185,0),21))/$AP124</f>
        <v>-1.0784815607171965</v>
      </c>
      <c r="G124" s="59">
        <v>1.45</v>
      </c>
      <c r="H124" s="67">
        <f>(INDEX(Output!$C$5:$BW$185,MATCH($C124,Output!$C$5:$C$185,0),36))/$AP124</f>
        <v>8.8153015484922576E-2</v>
      </c>
      <c r="I124" s="59">
        <v>0.09</v>
      </c>
      <c r="J124" s="67">
        <f t="shared" si="100"/>
        <v>14.772833663457803</v>
      </c>
      <c r="K124" s="59">
        <v>14.24</v>
      </c>
      <c r="L124" s="67">
        <f>(((INDEX(Output!$C$5:$BW$185,MATCH($C124,Output!$C$5:$C$185,0),14))*3.4121416)+((INDEX(Output!$C$5:$BW$185,MATCH($C124,Output!$C$5:$C$185,0),29))*99.976))/$AP124</f>
        <v>1.0061837583353708</v>
      </c>
      <c r="M124" s="59">
        <v>1.74</v>
      </c>
      <c r="N124" s="67">
        <f>(((INDEX(Output!$C$5:$BW$185,MATCH($C124,Output!$C$5:$C$185,0),15))*3.4121416)+((INDEX(Output!$C$5:$BW$185,MATCH($C124,Output!$C$5:$C$185,0),30))*99.976))/$AP124</f>
        <v>0.81743229557599828</v>
      </c>
      <c r="O124" s="59">
        <v>1.01</v>
      </c>
      <c r="P124" s="67">
        <f>(((INDEX(Output!$C$5:$BW$185,MATCH($C124,Output!$C$5:$C$185,0),20))*3.4121416)+((INDEX(Output!$C$5:$BW$185,MATCH($C124,Output!$C$5:$C$185,0),35))*99.976))/$AP124</f>
        <v>1.9934575224735125</v>
      </c>
      <c r="Q124" s="59">
        <v>2.09</v>
      </c>
      <c r="R124" s="67">
        <f>(((INDEX(Output!$C$5:$BW$185,MATCH($C124,Output!$C$5:$C$185,0),37))+(INDEX(Output!$C$5:$BW$185,MATCH($C124,Output!$C$5:$C$185,0),38)))*99.976)/$AP124</f>
        <v>3.4371078626731864</v>
      </c>
      <c r="S124" s="59">
        <v>5.96</v>
      </c>
      <c r="T124" s="67">
        <f>(((INDEX(Output!$C$5:$BW$185,MATCH($C124,Output!$C$5:$C$185,0),22))+(INDEX(Output!$C$5:$BW$185,MATCH($C124,Output!$C$5:$C$185,0),23))+(INDEX(Output!$C$5:$BW$185,MATCH($C124,Output!$C$5:$C$185,0),24))+(INDEX(Output!$C$5:$BW$185,MATCH($C124,Output!$C$5:$C$185,0),25)))*3.4121416)/$AP124</f>
        <v>8.1460770209533422</v>
      </c>
      <c r="U124" s="59">
        <v>5.42</v>
      </c>
      <c r="V124" s="67">
        <f>(((INDEX(Output!$C$5:$BW$185,MATCH($C124,Output!$C$5:$C$185,0),16))*3.4121416)+((INDEX(Output!$C$5:$BW$185,MATCH($C124,Output!$C$5:$C$185,0),31))*99.976))/$AP124</f>
        <v>2.0039727306438468</v>
      </c>
      <c r="W124" s="59">
        <v>1.67</v>
      </c>
      <c r="X124" s="67">
        <f>(((INDEX(Output!$C$5:$BW$185,MATCH($C124,Output!$C$5:C$185,0),18))*3.4121416)+((INDEX(Output!$C$5:$BW$185,MATCH($C124,Output!$C$5:C$185,0),33))*99.976))/$AP124</f>
        <v>0.10224258443439282</v>
      </c>
      <c r="Y124" s="59">
        <v>0.19</v>
      </c>
      <c r="Z124" s="67">
        <f>(((INDEX(Output!$C$5:$BW$185,MATCH($C124,Output!$C$5:C$185,0),17))*3.4121416)+((INDEX(Output!$C$5:$BW$185,MATCH($C124,Output!$C$5:C$185,0),32))*99.976))/$AP124</f>
        <v>0</v>
      </c>
      <c r="AA124" s="59">
        <v>0</v>
      </c>
      <c r="AB124" s="67">
        <f>(((INDEX(Output!$C$5:$BW$185,MATCH($C124,Output!$C$5:C$185,0),19))*3.4121416)+((INDEX(Output!$C$5:$BW$185,MATCH($C124,Output!$C$5:C$185,0),34))*99.976))/$AP124</f>
        <v>8.8495447719946814</v>
      </c>
      <c r="AC124" s="59">
        <v>7.54</v>
      </c>
      <c r="AD124" s="68">
        <f>INDEX(Output!$C$5:$CC$185,MATCH($C124,Output!$C$5:$C$185,0),76)+INDEX(Output!$C$5:$CC$185,MATCH($C124,Output!$C$5:$C$185,0),79)</f>
        <v>0</v>
      </c>
      <c r="AE124" s="61">
        <v>0</v>
      </c>
      <c r="AF124" s="68">
        <f>INDEX(Output!$C$5:$CD$185,MATCH($C124,Output!$C$5:$C$185,0),74)+INDEX(Output!$C$5:$CD$185,MATCH($C124,Output!$C$5:$C$185,0),77)</f>
        <v>0</v>
      </c>
      <c r="AG124" s="61">
        <v>0</v>
      </c>
      <c r="AH124" s="69">
        <f>IF($D$121=0,"",(D124-$D$121)/$D$121)</f>
        <v>0.14035991010188975</v>
      </c>
      <c r="AI124" s="70">
        <f>IF($E$121=0,"",(E124-$E$121)/$E$121)</f>
        <v>6.4869803563270809E-2</v>
      </c>
      <c r="AJ124" s="69">
        <f>IF($J$121=0,"",(J124-$J$121)/$J$121)</f>
        <v>2.8526554690051532E-2</v>
      </c>
      <c r="AK124" s="70">
        <f>IF($K$121=0,"",(K124-$K$121)/$K$121)</f>
        <v>4.1697147037307994E-2</v>
      </c>
      <c r="AL124" s="67" t="str">
        <f t="shared" si="101"/>
        <v>Yes</v>
      </c>
      <c r="AM124" s="67" t="str">
        <f t="shared" si="102"/>
        <v>Yes</v>
      </c>
      <c r="AN124" s="71" t="str">
        <f>IF((AL124=AM124),(IF(AND(AI124&gt;(-0.5%*D$110),AI124&lt;(0.5%*D$110),AE124&lt;=AD124,AG124&lt;=AF124,(COUNTBLANK(D124:AK124)=0)),"Pass","Fail")),IF(COUNTA(D124:AK124)=0,"","Fail"))</f>
        <v>Pass</v>
      </c>
      <c r="AO124" s="74"/>
      <c r="AP124" s="65">
        <f>IF(ISNUMBER(SEARCH("RetlMed",C124)),Lookup!D$2,IF(ISNUMBER(SEARCH("OffSml",C124)),Lookup!A$2,IF(ISNUMBER(SEARCH("OffMed",C124)),Lookup!B$2,IF(ISNUMBER(SEARCH("OffLrg",C124)),Lookup!C$2,IF(ISNUMBER(SEARCH("RetlStrp",C124)),Lookup!E$2,IF(ISNUMBER(SEARCH("MF36Unit",C124)),Lookup!F$2,IF(ISNUMBER(SEARCH("MF88Unit",C124)),Lookup!G$2)))))))</f>
        <v>39264</v>
      </c>
      <c r="AQ124" s="75"/>
    </row>
    <row r="125" spans="1:44" s="43" customFormat="1" ht="26.25" customHeight="1" x14ac:dyDescent="0.3">
      <c r="A125" s="45"/>
      <c r="B125" s="57" t="str">
        <f t="shared" si="70"/>
        <v>CBECC 2025.2.0</v>
      </c>
      <c r="C125" s="16" t="s">
        <v>206</v>
      </c>
      <c r="D125" s="58">
        <f>INDEX(Output!$C$5:$BW$185,MATCH($C125,Output!$C$5:$C$185,0),63)</f>
        <v>7.5307700000000004</v>
      </c>
      <c r="E125" s="59">
        <v>35.340000000000003</v>
      </c>
      <c r="F125" s="58">
        <f>(INDEX(Output!$C$5:$BW$185,MATCH($C125,Output!$C$5:$C$185,0),21))/$AP125</f>
        <v>0.39099351035590951</v>
      </c>
      <c r="G125" s="59">
        <v>2.93</v>
      </c>
      <c r="H125" s="58">
        <f>(INDEX(Output!$C$5:$BW$185,MATCH($C125,Output!$C$5:$C$185,0),36))/$AP125</f>
        <v>1.3861293845047539E-2</v>
      </c>
      <c r="I125" s="59">
        <v>0.14000000000000001</v>
      </c>
      <c r="J125" s="58">
        <f t="shared" si="100"/>
        <v>15.196626817941885</v>
      </c>
      <c r="K125" s="59">
        <v>24.12</v>
      </c>
      <c r="L125" s="58">
        <f>(((INDEX(Output!$C$5:$BW$185,MATCH($C125,Output!$C$5:$C$185,0),14))*3.4121416)+((INDEX(Output!$C$5:$BW$185,MATCH($C125,Output!$C$5:$C$185,0),29))*99.976))/$AP125</f>
        <v>1.7134551222961445</v>
      </c>
      <c r="M125" s="59">
        <v>7.01</v>
      </c>
      <c r="N125" s="58">
        <f>(((INDEX(Output!$C$5:$BW$185,MATCH($C125,Output!$C$5:$C$185,0),15))*3.4121416)+((INDEX(Output!$C$5:$BW$185,MATCH($C125,Output!$C$5:$C$185,0),30))*99.976))/$AP125</f>
        <v>2.3466171500586821</v>
      </c>
      <c r="O125" s="59">
        <v>3.45</v>
      </c>
      <c r="P125" s="58">
        <f>(((INDEX(Output!$C$5:$BW$185,MATCH($C125,Output!$C$5:$C$185,0),20))*3.4121416)+((INDEX(Output!$C$5:$BW$185,MATCH($C125,Output!$C$5:$C$185,0),35))*99.976))/$AP125</f>
        <v>3.9922671651281507</v>
      </c>
      <c r="Q125" s="59">
        <v>3.88</v>
      </c>
      <c r="R125" s="58">
        <f>(((INDEX(Output!$C$5:$BW$185,MATCH($C125,Output!$C$5:$C$185,0),37))+(INDEX(Output!$C$5:$BW$185,MATCH($C125,Output!$C$5:$C$185,0),38)))*99.976)/$AP125</f>
        <v>0</v>
      </c>
      <c r="S125" s="59">
        <v>5.36</v>
      </c>
      <c r="T125" s="58">
        <f>(((INDEX(Output!$C$5:$BW$185,MATCH($C125,Output!$C$5:$C$185,0),22))+(INDEX(Output!$C$5:$BW$185,MATCH($C125,Output!$C$5:$C$185,0),23))+(INDEX(Output!$C$5:$BW$185,MATCH($C125,Output!$C$5:$C$185,0),24))+(INDEX(Output!$C$5:$BW$185,MATCH($C125,Output!$C$5:$C$185,0),25)))*3.4121416)/$AP125</f>
        <v>13.290612780583269</v>
      </c>
      <c r="U125" s="59">
        <v>6.98</v>
      </c>
      <c r="V125" s="58">
        <f>(((INDEX(Output!$C$5:$BW$185,MATCH($C125,Output!$C$5:$C$185,0),16))*3.4121416)+((INDEX(Output!$C$5:$BW$185,MATCH($C125,Output!$C$5:$C$185,0),31))*99.976))/$AP125</f>
        <v>2.2713501670461023</v>
      </c>
      <c r="W125" s="59">
        <v>2.4500000000000002</v>
      </c>
      <c r="X125" s="58">
        <f>(((INDEX(Output!$C$5:$BW$185,MATCH($C125,Output!$C$5:C$185,0),18))*3.4121416)+((INDEX(Output!$C$5:$BW$185,MATCH($C125,Output!$C$5:C$185,0),33))*99.976))/$AP125</f>
        <v>0.13363456389087455</v>
      </c>
      <c r="Y125" s="59">
        <v>0.22</v>
      </c>
      <c r="Z125" s="58">
        <f>(((INDEX(Output!$C$5:$BW$185,MATCH($C125,Output!$C$5:C$185,0),17))*3.4121416)+((INDEX(Output!$C$5:$BW$185,MATCH($C125,Output!$C$5:C$185,0),32))*99.976))/$AP125</f>
        <v>0</v>
      </c>
      <c r="AA125" s="59">
        <v>0</v>
      </c>
      <c r="AB125" s="58">
        <f>(((INDEX(Output!$C$5:$BW$185,MATCH($C125,Output!$C$5:C$185,0),19))*3.4121416)+((INDEX(Output!$C$5:$BW$185,MATCH($C125,Output!$C$5:C$185,0),34))*99.976))/$AP125</f>
        <v>4.7393026495219317</v>
      </c>
      <c r="AC125" s="59">
        <v>7.1</v>
      </c>
      <c r="AD125" s="60">
        <f>INDEX(Output!$C$5:$CC$185,MATCH($C125,Output!$C$5:$C$185,0),76)+INDEX(Output!$C$5:$CC$185,MATCH($C125,Output!$C$5:$C$185,0),79)</f>
        <v>0</v>
      </c>
      <c r="AE125" s="61">
        <v>0</v>
      </c>
      <c r="AF125" s="60">
        <f>INDEX(Output!$C$5:$CD$185,MATCH($C125,Output!$C$5:$C$185,0),74)+INDEX(Output!$C$5:$CD$185,MATCH($C125,Output!$C$5:$C$185,0),77)</f>
        <v>0</v>
      </c>
      <c r="AG125" s="61">
        <v>0</v>
      </c>
      <c r="AH125" s="62"/>
      <c r="AI125" s="58"/>
      <c r="AJ125" s="62"/>
      <c r="AK125" s="72"/>
      <c r="AL125" s="58"/>
      <c r="AM125" s="58"/>
      <c r="AN125" s="63"/>
      <c r="AO125" s="64"/>
      <c r="AP125" s="65">
        <f>IF(ISNUMBER(SEARCH("RetlMed",C125)),Lookup!D$2,IF(ISNUMBER(SEARCH("OffSml",C125)),Lookup!A$2,IF(ISNUMBER(SEARCH("OffMed",C125)),Lookup!B$2,IF(ISNUMBER(SEARCH("OffLrg",C125)),Lookup!C$2,IF(ISNUMBER(SEARCH("RetlStrp",C125)),Lookup!E$2,IF(ISNUMBER(SEARCH("MF36Unit",C125)),Lookup!F$2,IF(ISNUMBER(SEARCH("MF88Unit",C125)),Lookup!G$2)))))))</f>
        <v>112641</v>
      </c>
    </row>
    <row r="126" spans="1:44" s="82" customFormat="1" ht="25.5" customHeight="1" x14ac:dyDescent="0.3">
      <c r="A126" s="22"/>
      <c r="B126" s="57" t="str">
        <f t="shared" si="70"/>
        <v>CBECC 2025.2.0</v>
      </c>
      <c r="C126" s="66" t="s">
        <v>207</v>
      </c>
      <c r="D126" s="67">
        <f>INDEX(Output!$C$5:$BW$185,MATCH($C126,Output!$C$5:$C$185,0),63)</f>
        <v>6.2205199999999996</v>
      </c>
      <c r="E126" s="59">
        <v>34.200000000000003</v>
      </c>
      <c r="F126" s="67">
        <f>(INDEX(Output!$C$5:$BW$185,MATCH($C126,Output!$C$5:$C$185,0),21))/$AP126</f>
        <v>0.15805257410711909</v>
      </c>
      <c r="G126" s="59">
        <v>2.93</v>
      </c>
      <c r="H126" s="67">
        <f>(INDEX(Output!$C$5:$BW$185,MATCH($C126,Output!$C$5:$C$185,0),36))/$AP126</f>
        <v>1.3861293845047539E-2</v>
      </c>
      <c r="I126" s="59">
        <v>0.11</v>
      </c>
      <c r="J126" s="67">
        <f t="shared" si="100"/>
        <v>14.39853992031065</v>
      </c>
      <c r="K126" s="59">
        <v>20.6</v>
      </c>
      <c r="L126" s="67">
        <f>(((INDEX(Output!$C$5:$BW$185,MATCH($C126,Output!$C$5:$C$185,0),14))*3.4121416)+((INDEX(Output!$C$5:$BW$185,MATCH($C126,Output!$C$5:$C$185,0),29))*99.976))/$AP126</f>
        <v>1.7152665947411689</v>
      </c>
      <c r="M126" s="59">
        <v>7.01</v>
      </c>
      <c r="N126" s="67">
        <f>(((INDEX(Output!$C$5:$BW$185,MATCH($C126,Output!$C$5:$C$185,0),15))*3.4121416)+((INDEX(Output!$C$5:$BW$185,MATCH($C126,Output!$C$5:$C$185,0),30))*99.976))/$AP126</f>
        <v>2.3452509726795752</v>
      </c>
      <c r="O126" s="59">
        <v>3.46</v>
      </c>
      <c r="P126" s="67">
        <f>(((INDEX(Output!$C$5:$BW$185,MATCH($C126,Output!$C$5:$C$185,0),20))*3.4121416)+((INDEX(Output!$C$5:$BW$185,MATCH($C126,Output!$C$5:$C$185,0),35))*99.976))/$AP126</f>
        <v>3.9922671651281507</v>
      </c>
      <c r="Q126" s="59">
        <v>3.88</v>
      </c>
      <c r="R126" s="67">
        <f>(((INDEX(Output!$C$5:$BW$185,MATCH($C126,Output!$C$5:$C$185,0),37))+(INDEX(Output!$C$5:$BW$185,MATCH($C126,Output!$C$5:$C$185,0),38)))*99.976)/$AP126</f>
        <v>0</v>
      </c>
      <c r="S126" s="59">
        <v>5.36</v>
      </c>
      <c r="T126" s="67">
        <f>(((INDEX(Output!$C$5:$BW$185,MATCH($C126,Output!$C$5:$C$185,0),22))+(INDEX(Output!$C$5:$BW$185,MATCH($C126,Output!$C$5:$C$185,0),23))+(INDEX(Output!$C$5:$BW$185,MATCH($C126,Output!$C$5:$C$185,0),24))+(INDEX(Output!$C$5:$BW$185,MATCH($C126,Output!$C$5:$C$185,0),25)))*3.4121416)/$AP126</f>
        <v>13.290521904039204</v>
      </c>
      <c r="U126" s="59">
        <v>6.98</v>
      </c>
      <c r="V126" s="67">
        <f>(((INDEX(Output!$C$5:$BW$185,MATCH($C126,Output!$C$5:$C$185,0),16))*3.4121416)+((INDEX(Output!$C$5:$BW$185,MATCH($C126,Output!$C$5:$C$185,0),31))*99.976))/$AP126</f>
        <v>2.2720075073815043</v>
      </c>
      <c r="W126" s="59">
        <v>2.4500000000000002</v>
      </c>
      <c r="X126" s="67">
        <f>(((INDEX(Output!$C$5:$BW$185,MATCH($C126,Output!$C$5:C$185,0),18))*3.4121416)+((INDEX(Output!$C$5:$BW$185,MATCH($C126,Output!$C$5:C$185,0),33))*99.976))/$AP126</f>
        <v>0.1336133593639261</v>
      </c>
      <c r="Y126" s="59">
        <v>0.22</v>
      </c>
      <c r="Z126" s="67">
        <f>(((INDEX(Output!$C$5:$BW$185,MATCH($C126,Output!$C$5:C$185,0),17))*3.4121416)+((INDEX(Output!$C$5:$BW$185,MATCH($C126,Output!$C$5:C$185,0),32))*99.976))/$AP126</f>
        <v>0</v>
      </c>
      <c r="AA126" s="59">
        <v>0</v>
      </c>
      <c r="AB126" s="67">
        <f>(((INDEX(Output!$C$5:$BW$185,MATCH($C126,Output!$C$5:C$185,0),19))*3.4121416)+((INDEX(Output!$C$5:$BW$185,MATCH($C126,Output!$C$5:C$185,0),34))*99.976))/$AP126</f>
        <v>3.940134321016326</v>
      </c>
      <c r="AC126" s="59">
        <v>3.58</v>
      </c>
      <c r="AD126" s="68">
        <f>INDEX(Output!$C$5:$CC$185,MATCH($C126,Output!$C$5:$C$185,0),76)+INDEX(Output!$C$5:$CC$185,MATCH($C126,Output!$C$5:$C$185,0),79)</f>
        <v>0</v>
      </c>
      <c r="AE126" s="61">
        <v>0</v>
      </c>
      <c r="AF126" s="68">
        <f>INDEX(Output!$C$5:$CD$185,MATCH($C126,Output!$C$5:$C$185,0),74)+INDEX(Output!$C$5:$CD$185,MATCH($C126,Output!$C$5:$C$185,0),77)</f>
        <v>0</v>
      </c>
      <c r="AG126" s="61">
        <v>0</v>
      </c>
      <c r="AH126" s="69">
        <f>IF($D$125=0,"",(D126-$D$125)/$D$125)</f>
        <v>-0.17398619264696713</v>
      </c>
      <c r="AI126" s="70">
        <f>IF($E$125=0,"",(E126-$E$125)/$E$125)</f>
        <v>-3.2258064516129045E-2</v>
      </c>
      <c r="AJ126" s="69">
        <f>IF($J$125=0,"",(J126-$J$125)/$J$125)</f>
        <v>-5.251737159781894E-2</v>
      </c>
      <c r="AK126" s="70">
        <f>IF($K$125=0,"",(K126-$K$125)/$K$125)</f>
        <v>-0.14593698175787725</v>
      </c>
      <c r="AL126" s="67" t="str">
        <f t="shared" ref="AL126:AL128" si="103">IF(AND(AH126&gt;=0,AI126&gt;=0), "Yes", "No")</f>
        <v>No</v>
      </c>
      <c r="AM126" s="67" t="str">
        <f t="shared" ref="AM126:AM128" si="104">IF(AND(AH126&lt;0,AI126&lt;0), "No", "Yes")</f>
        <v>No</v>
      </c>
      <c r="AN126" s="71" t="str">
        <f>IF((AL126=AM126),(IF(AND(AI126&gt;(-0.5%*D$110),AI126&lt;(0.5%*D$110),AE126&lt;=AD126,AG126&lt;=AF126,(COUNTBLANK(D126:AK126)=0)),"Pass","Fail")),IF(COUNTA(D126:AK126)=0,"","Fail"))</f>
        <v>Pass</v>
      </c>
      <c r="AO126" s="74"/>
      <c r="AP126" s="65">
        <f>IF(ISNUMBER(SEARCH("RetlMed",C126)),Lookup!D$2,IF(ISNUMBER(SEARCH("OffSml",C126)),Lookup!A$2,IF(ISNUMBER(SEARCH("OffMed",C126)),Lookup!B$2,IF(ISNUMBER(SEARCH("OffLrg",C126)),Lookup!C$2,IF(ISNUMBER(SEARCH("RetlStrp",C126)),Lookup!E$2,IF(ISNUMBER(SEARCH("MF36Unit",C126)),Lookup!F$2,IF(ISNUMBER(SEARCH("MF88Unit",C126)),Lookup!G$2)))))))</f>
        <v>112641</v>
      </c>
      <c r="AQ126" s="75"/>
    </row>
    <row r="127" spans="1:44" s="82" customFormat="1" ht="25.5" customHeight="1" x14ac:dyDescent="0.3">
      <c r="A127" s="22"/>
      <c r="B127" s="57" t="str">
        <f t="shared" si="70"/>
        <v>CBECC 2025.2.0</v>
      </c>
      <c r="C127" s="66" t="s">
        <v>208</v>
      </c>
      <c r="D127" s="67">
        <f>INDEX(Output!$C$5:$BW$185,MATCH($C127,Output!$C$5:$C$185,0),63)</f>
        <v>6.8885699999999996</v>
      </c>
      <c r="E127" s="59">
        <v>34.380000000000003</v>
      </c>
      <c r="F127" s="67">
        <f>(INDEX(Output!$C$5:$BW$185,MATCH($C127,Output!$C$5:$C$185,0),21))/$AP127</f>
        <v>0.31232588489093666</v>
      </c>
      <c r="G127" s="59">
        <v>2.85</v>
      </c>
      <c r="H127" s="67">
        <f>(INDEX(Output!$C$5:$BW$185,MATCH($C127,Output!$C$5:$C$185,0),36))/$AP127</f>
        <v>1.3861293845047539E-2</v>
      </c>
      <c r="I127" s="59">
        <v>0.14000000000000001</v>
      </c>
      <c r="J127" s="67">
        <f t="shared" si="100"/>
        <v>14.923701534057544</v>
      </c>
      <c r="K127" s="59">
        <v>23.7</v>
      </c>
      <c r="L127" s="67">
        <f>(((INDEX(Output!$C$5:$BW$185,MATCH($C127,Output!$C$5:$C$185,0),14))*3.4121416)+((INDEX(Output!$C$5:$BW$185,MATCH($C127,Output!$C$5:$C$185,0),29))*99.976))/$AP127</f>
        <v>1.6787829944391119</v>
      </c>
      <c r="M127" s="59">
        <v>6.88</v>
      </c>
      <c r="N127" s="67">
        <f>(((INDEX(Output!$C$5:$BW$185,MATCH($C127,Output!$C$5:$C$185,0),15))*3.4121416)+((INDEX(Output!$C$5:$BW$185,MATCH($C127,Output!$C$5:$C$185,0),30))*99.976))/$AP127</f>
        <v>2.1083661144840691</v>
      </c>
      <c r="O127" s="59">
        <v>3.17</v>
      </c>
      <c r="P127" s="67">
        <f>(((INDEX(Output!$C$5:$BW$185,MATCH($C127,Output!$C$5:$C$185,0),20))*3.4121416)+((INDEX(Output!$C$5:$BW$185,MATCH($C127,Output!$C$5:$C$185,0),35))*99.976))/$AP127</f>
        <v>3.9922671651281507</v>
      </c>
      <c r="Q127" s="59">
        <v>3.88</v>
      </c>
      <c r="R127" s="67">
        <f>(((INDEX(Output!$C$5:$BW$185,MATCH($C127,Output!$C$5:$C$185,0),37))+(INDEX(Output!$C$5:$BW$185,MATCH($C127,Output!$C$5:$C$185,0),38)))*99.976)/$AP127</f>
        <v>0</v>
      </c>
      <c r="S127" s="59">
        <v>5.36</v>
      </c>
      <c r="T127" s="67">
        <f>(((INDEX(Output!$C$5:$BW$185,MATCH($C127,Output!$C$5:$C$185,0),22))+(INDEX(Output!$C$5:$BW$185,MATCH($C127,Output!$C$5:$C$185,0),23))+(INDEX(Output!$C$5:$BW$185,MATCH($C127,Output!$C$5:$C$185,0),24))+(INDEX(Output!$C$5:$BW$185,MATCH($C127,Output!$C$5:$C$185,0),25)))*3.4121416)/$AP127</f>
        <v>13.290612780583269</v>
      </c>
      <c r="U127" s="59">
        <v>6.98</v>
      </c>
      <c r="V127" s="67">
        <f>(((INDEX(Output!$C$5:$BW$185,MATCH($C127,Output!$C$5:$C$185,0),16))*3.4121416)+((INDEX(Output!$C$5:$BW$185,MATCH($C127,Output!$C$5:$C$185,0),31))*99.976))/$AP127</f>
        <v>2.2713501670461023</v>
      </c>
      <c r="W127" s="59">
        <v>2.4500000000000002</v>
      </c>
      <c r="X127" s="67">
        <f>(((INDEX(Output!$C$5:$BW$185,MATCH($C127,Output!$C$5:C$185,0),18))*3.4121416)+((INDEX(Output!$C$5:$BW$185,MATCH($C127,Output!$C$5:C$185,0),33))*99.976))/$AP127</f>
        <v>0.1336324434381797</v>
      </c>
      <c r="Y127" s="59">
        <v>0.22</v>
      </c>
      <c r="Z127" s="67">
        <f>(((INDEX(Output!$C$5:$BW$185,MATCH($C127,Output!$C$5:C$185,0),17))*3.4121416)+((INDEX(Output!$C$5:$BW$185,MATCH($C127,Output!$C$5:C$185,0),32))*99.976))/$AP127</f>
        <v>0</v>
      </c>
      <c r="AA127" s="59">
        <v>0</v>
      </c>
      <c r="AB127" s="67">
        <f>(((INDEX(Output!$C$5:$BW$185,MATCH($C127,Output!$C$5:C$185,0),19))*3.4121416)+((INDEX(Output!$C$5:$BW$185,MATCH($C127,Output!$C$5:C$185,0),34))*99.976))/$AP127</f>
        <v>4.7393026495219317</v>
      </c>
      <c r="AC127" s="59">
        <v>7.1</v>
      </c>
      <c r="AD127" s="68">
        <f>INDEX(Output!$C$5:$CC$185,MATCH($C127,Output!$C$5:$C$185,0),76)+INDEX(Output!$C$5:$CC$185,MATCH($C127,Output!$C$5:$C$185,0),79)</f>
        <v>0</v>
      </c>
      <c r="AE127" s="61">
        <v>0</v>
      </c>
      <c r="AF127" s="68">
        <f>INDEX(Output!$C$5:$CD$185,MATCH($C127,Output!$C$5:$C$185,0),74)+INDEX(Output!$C$5:$CD$185,MATCH($C127,Output!$C$5:$C$185,0),77)</f>
        <v>0</v>
      </c>
      <c r="AG127" s="61">
        <v>0</v>
      </c>
      <c r="AH127" s="69">
        <f>IF($D$125=0,"",(D127-$D$125)/$D$125)</f>
        <v>-8.5276804363962885E-2</v>
      </c>
      <c r="AI127" s="70">
        <f>IF($E$125=0,"",(E127-$E$125)/$E$125)</f>
        <v>-2.7164685908319205E-2</v>
      </c>
      <c r="AJ127" s="69">
        <f>IF($J$125=0,"",(J127-$J$125)/$J$125)</f>
        <v>-1.7959596373197228E-2</v>
      </c>
      <c r="AK127" s="70">
        <f>IF($K$125=0,"",(K127-$K$125)/$K$125)</f>
        <v>-1.7412935323383155E-2</v>
      </c>
      <c r="AL127" s="67" t="str">
        <f t="shared" si="103"/>
        <v>No</v>
      </c>
      <c r="AM127" s="67" t="str">
        <f t="shared" si="104"/>
        <v>No</v>
      </c>
      <c r="AN127" s="71" t="str">
        <f>IF((AL127=AM127),(IF(AND(AI127&gt;(-0.5%*D$110),AI127&lt;(0.5%*D$110),AE127&lt;=AD127,AG127&lt;=AF127,(COUNTBLANK(D127:AK127)=0)),"Pass","Fail")),IF(COUNTA(D127:AK127)=0,"","Fail"))</f>
        <v>Pass</v>
      </c>
      <c r="AO127" s="74"/>
      <c r="AP127" s="65">
        <f>IF(ISNUMBER(SEARCH("RetlMed",C127)),Lookup!D$2,IF(ISNUMBER(SEARCH("OffSml",C127)),Lookup!A$2,IF(ISNUMBER(SEARCH("OffMed",C127)),Lookup!B$2,IF(ISNUMBER(SEARCH("OffLrg",C127)),Lookup!C$2,IF(ISNUMBER(SEARCH("RetlStrp",C127)),Lookup!E$2,IF(ISNUMBER(SEARCH("MF36Unit",C127)),Lookup!F$2,IF(ISNUMBER(SEARCH("MF88Unit",C127)),Lookup!G$2)))))))</f>
        <v>112641</v>
      </c>
      <c r="AQ127" s="75"/>
    </row>
    <row r="128" spans="1:44" s="82" customFormat="1" ht="25.5" customHeight="1" x14ac:dyDescent="0.3">
      <c r="A128" s="22"/>
      <c r="B128" s="57" t="str">
        <f t="shared" si="70"/>
        <v>CBECC 2025.2.0</v>
      </c>
      <c r="C128" s="66" t="s">
        <v>209</v>
      </c>
      <c r="D128" s="67">
        <f>INDEX(Output!$C$5:$BW$185,MATCH($C128,Output!$C$5:$C$185,0),63)</f>
        <v>8.0319199999999995</v>
      </c>
      <c r="E128" s="59">
        <v>36.229999999999997</v>
      </c>
      <c r="F128" s="67">
        <f>(INDEX(Output!$C$5:$BW$185,MATCH($C128,Output!$C$5:$C$185,0),21))/$AP128</f>
        <v>0.44176543176995942</v>
      </c>
      <c r="G128" s="59">
        <v>2.88</v>
      </c>
      <c r="H128" s="67">
        <f>(INDEX(Output!$C$5:$BW$185,MATCH($C128,Output!$C$5:$C$185,0),36))/$AP128</f>
        <v>1.3861293845047539E-2</v>
      </c>
      <c r="I128" s="59">
        <v>0.15</v>
      </c>
      <c r="J128" s="67">
        <f t="shared" si="100"/>
        <v>15.364816884791576</v>
      </c>
      <c r="K128" s="59">
        <v>24.44</v>
      </c>
      <c r="L128" s="67">
        <f>(((INDEX(Output!$C$5:$BW$185,MATCH($C128,Output!$C$5:$C$185,0),14))*3.4121416)+((INDEX(Output!$C$5:$BW$185,MATCH($C128,Output!$C$5:$C$185,0),29))*99.976))/$AP128</f>
        <v>2.0435338764300743</v>
      </c>
      <c r="M128" s="59">
        <v>7.49</v>
      </c>
      <c r="N128" s="67">
        <f>(((INDEX(Output!$C$5:$BW$185,MATCH($C128,Output!$C$5:$C$185,0),15))*3.4121416)+((INDEX(Output!$C$5:$BW$185,MATCH($C128,Output!$C$5:$C$185,0),30))*99.976))/$AP128</f>
        <v>2.1713617348297691</v>
      </c>
      <c r="O128" s="59">
        <v>3.26</v>
      </c>
      <c r="P128" s="67">
        <f>(((INDEX(Output!$C$5:$BW$185,MATCH($C128,Output!$C$5:$C$185,0),20))*3.4121416)+((INDEX(Output!$C$5:$BW$185,MATCH($C128,Output!$C$5:$C$185,0),35))*99.976))/$AP128</f>
        <v>3.9922671651281507</v>
      </c>
      <c r="Q128" s="59">
        <v>3.88</v>
      </c>
      <c r="R128" s="67">
        <f>(((INDEX(Output!$C$5:$BW$185,MATCH($C128,Output!$C$5:$C$185,0),37))+(INDEX(Output!$C$5:$BW$185,MATCH($C128,Output!$C$5:$C$185,0),38)))*99.976)/$AP128</f>
        <v>0</v>
      </c>
      <c r="S128" s="59">
        <v>5.34</v>
      </c>
      <c r="T128" s="67">
        <f>(((INDEX(Output!$C$5:$BW$185,MATCH($C128,Output!$C$5:$C$185,0),22))+(INDEX(Output!$C$5:$BW$185,MATCH($C128,Output!$C$5:$C$185,0),23))+(INDEX(Output!$C$5:$BW$185,MATCH($C128,Output!$C$5:$C$185,0),24))+(INDEX(Output!$C$5:$BW$185,MATCH($C128,Output!$C$5:$C$185,0),25)))*3.4121416)/$AP128</f>
        <v>13.261532286482542</v>
      </c>
      <c r="U128" s="59">
        <v>6.98</v>
      </c>
      <c r="V128" s="67">
        <f>(((INDEX(Output!$C$5:$BW$185,MATCH($C128,Output!$C$5:$C$185,0),16))*3.4121416)+((INDEX(Output!$C$5:$BW$185,MATCH($C128,Output!$C$5:$C$185,0),31))*99.976))/$AP128</f>
        <v>2.2907220170225759</v>
      </c>
      <c r="W128" s="59">
        <v>2.4900000000000002</v>
      </c>
      <c r="X128" s="67">
        <f>(((INDEX(Output!$C$5:$BW$185,MATCH($C128,Output!$C$5:C$185,0),18))*3.4121416)+((INDEX(Output!$C$5:$BW$185,MATCH($C128,Output!$C$5:C$185,0),33))*99.976))/$AP128</f>
        <v>0.12741739658958992</v>
      </c>
      <c r="Y128" s="59">
        <v>0.21</v>
      </c>
      <c r="Z128" s="67">
        <f>(((INDEX(Output!$C$5:$BW$185,MATCH($C128,Output!$C$5:C$185,0),17))*3.4121416)+((INDEX(Output!$C$5:$BW$185,MATCH($C128,Output!$C$5:C$185,0),32))*99.976))/$AP128</f>
        <v>0</v>
      </c>
      <c r="AA128" s="59">
        <v>0</v>
      </c>
      <c r="AB128" s="67">
        <f>(((INDEX(Output!$C$5:$BW$185,MATCH($C128,Output!$C$5:C$185,0),19))*3.4121416)+((INDEX(Output!$C$5:$BW$185,MATCH($C128,Output!$C$5:C$185,0),34))*99.976))/$AP128</f>
        <v>4.7395146947914171</v>
      </c>
      <c r="AC128" s="59">
        <v>7.11</v>
      </c>
      <c r="AD128" s="68">
        <f>INDEX(Output!$C$5:$CC$185,MATCH($C128,Output!$C$5:$C$185,0),76)+INDEX(Output!$C$5:$CC$185,MATCH($C128,Output!$C$5:$C$185,0),79)</f>
        <v>0</v>
      </c>
      <c r="AE128" s="61">
        <v>0</v>
      </c>
      <c r="AF128" s="68">
        <f>INDEX(Output!$C$5:$CD$185,MATCH($C128,Output!$C$5:$C$185,0),74)+INDEX(Output!$C$5:$CD$185,MATCH($C128,Output!$C$5:$C$185,0),77)</f>
        <v>0</v>
      </c>
      <c r="AG128" s="61">
        <v>0</v>
      </c>
      <c r="AH128" s="69">
        <f>IF($D$125=0,"",(D128-$D$125)/$D$125)</f>
        <v>6.6546979923699581E-2</v>
      </c>
      <c r="AI128" s="70">
        <f>IF($E$125=0,"",(E128-$E$125)/$E$125)</f>
        <v>2.5183927560837389E-2</v>
      </c>
      <c r="AJ128" s="69">
        <f>IF($J$125=0,"",(J128-$J$125)/$J$125)</f>
        <v>1.1067592095577271E-2</v>
      </c>
      <c r="AK128" s="70">
        <f>IF($K$125=0,"",(K128-$K$125)/$K$125)</f>
        <v>1.3266998341625218E-2</v>
      </c>
      <c r="AL128" s="67" t="str">
        <f t="shared" si="103"/>
        <v>Yes</v>
      </c>
      <c r="AM128" s="67" t="str">
        <f t="shared" si="104"/>
        <v>Yes</v>
      </c>
      <c r="AN128" s="71" t="str">
        <f>IF((AL128=AM128),(IF(AND(AI128&gt;(-0.5%*D$110),AI128&lt;(0.5%*D$110),AE128&lt;=AD128,AG128&lt;=AF128,(COUNTBLANK(D128:AK128)=0)),"Pass","Fail")),IF(COUNTA(D128:AK128)=0,"","Fail"))</f>
        <v>Pass</v>
      </c>
      <c r="AO128" s="74"/>
      <c r="AP128" s="65">
        <f>IF(ISNUMBER(SEARCH("RetlMed",C128)),Lookup!D$2,IF(ISNUMBER(SEARCH("OffSml",C128)),Lookup!A$2,IF(ISNUMBER(SEARCH("OffMed",C128)),Lookup!B$2,IF(ISNUMBER(SEARCH("OffLrg",C128)),Lookup!C$2,IF(ISNUMBER(SEARCH("RetlStrp",C128)),Lookup!E$2,IF(ISNUMBER(SEARCH("MF36Unit",C128)),Lookup!F$2,IF(ISNUMBER(SEARCH("MF88Unit",C128)),Lookup!G$2)))))))</f>
        <v>112641</v>
      </c>
      <c r="AQ128" s="75"/>
    </row>
  </sheetData>
  <sheetProtection algorithmName="SHA-512" hashValue="B9SOBSda7dDfRer04iBGjx81X+28qVJc/6TatBQu8DYku1njdBie2neRb+F2ZYtFfa5hehm0qZEtMVM/b4ecIg==" saltValue="V/vmtvxMIOj8G/XAq//l9A==" spinCount="100000" sheet="1" formatCells="0" formatColumns="0" formatRows="0"/>
  <mergeCells count="13">
    <mergeCell ref="AN2:AN4"/>
    <mergeCell ref="AJ3:AK3"/>
    <mergeCell ref="N3:O3"/>
    <mergeCell ref="P3:Q3"/>
    <mergeCell ref="R3:S3"/>
    <mergeCell ref="V3:W3"/>
    <mergeCell ref="X3:Y3"/>
    <mergeCell ref="Z3:AA3"/>
    <mergeCell ref="AB3:AC3"/>
    <mergeCell ref="T3:U3"/>
    <mergeCell ref="AF3:AG3"/>
    <mergeCell ref="AD2:AG2"/>
    <mergeCell ref="AD3:AE3"/>
  </mergeCells>
  <conditionalFormatting sqref="D19:D20 F19:F20 H19:H20 J19:J20 L19:L20 N19:N20 P19:P20 R19:R20 T19:T20 V19:V20 X19:X20 Z19:Z20 AB19:AB20 AD19:AD20 AF19:AF20">
    <cfRule type="expression" dxfId="423" priority="4336" stopIfTrue="1">
      <formula>SEARCH("Baserun",#REF!)="False"</formula>
    </cfRule>
    <cfRule type="expression" dxfId="422" priority="4339" stopIfTrue="1">
      <formula>SEARCH("Baseline",$C19)="False"</formula>
    </cfRule>
  </conditionalFormatting>
  <conditionalFormatting sqref="D27:D30 F27:F30 H27:H30 J27:J30 L27:L30 N27:N30 P27:P30 R27:R30 T27:T30 V27:V30 X27:X30 Z27:Z30 AB27:AB30 AD27:AD30 AF27:AF30 AH27:AH30">
    <cfRule type="expression" dxfId="421" priority="7064" stopIfTrue="1">
      <formula>SEARCH("Baserun",$C47)="False"</formula>
    </cfRule>
    <cfRule type="expression" dxfId="420" priority="7065" stopIfTrue="1">
      <formula>SEARCH("Baseline",$C27)="False"</formula>
    </cfRule>
  </conditionalFormatting>
  <conditionalFormatting sqref="D32:D35 F32:F35 H32:H35 J32:J35 L32:L35 N32:N35 P32:P35 R32:R35 T32:T35 V32:V35 X32:X35 Z32:Z35 AB32:AB35 AD32:AD35 AF32:AF35 AH32:AH35 AJ33:AJ35">
    <cfRule type="expression" dxfId="419" priority="7098" stopIfTrue="1">
      <formula>SEARCH("Baserun",$C51)="False"</formula>
    </cfRule>
    <cfRule type="expression" dxfId="418" priority="7099" stopIfTrue="1">
      <formula>SEARCH("Baseline",$C32)="False"</formula>
    </cfRule>
  </conditionalFormatting>
  <conditionalFormatting sqref="D37:D38 F37:F38 H37:H38 J37:J38 L37:L38 N37:N38 P37:P38 R37:R38 T37:T38 V37:V38 X37:X38 Z37:Z38 AB37:AB38 AH37:AH38 AJ38">
    <cfRule type="expression" dxfId="417" priority="1392" stopIfTrue="1">
      <formula>SEARCH("Baserun",$C76)="False"</formula>
    </cfRule>
    <cfRule type="expression" dxfId="416" priority="1393" stopIfTrue="1">
      <formula>SEARCH("Baseline",$C37)="False"</formula>
    </cfRule>
  </conditionalFormatting>
  <conditionalFormatting sqref="D40:D43 F40:F43 H40:H43 J40:J43 L40:L43 N40:N43 P40:P43 R40:R43 T40:T43 V40:V43 X40:X43 Z40:Z43 AB40:AB43">
    <cfRule type="expression" dxfId="415" priority="644" stopIfTrue="1">
      <formula>SEARCH("Baseline",$C40)="False"</formula>
    </cfRule>
    <cfRule type="expression" dxfId="414" priority="643" stopIfTrue="1">
      <formula>SEARCH("Baserun",$C79)="False"</formula>
    </cfRule>
  </conditionalFormatting>
  <conditionalFormatting sqref="D45:D48 F45:F48 H45:H48 J45:J48 L45:L48 N45:N48 P45:P48 R45:R48 T45:T48 V45:V48 X45:X48 Z45:Z48 AB45:AB48">
    <cfRule type="expression" dxfId="413" priority="620" stopIfTrue="1">
      <formula>SEARCH("Baseline",$C45)="False"</formula>
    </cfRule>
    <cfRule type="expression" dxfId="412" priority="619" stopIfTrue="1">
      <formula>SEARCH("Baserun",$C84)="False"</formula>
    </cfRule>
  </conditionalFormatting>
  <conditionalFormatting sqref="D50:D60 F50:F60 H50:H60 J50:J60 L50:L60 N50:N60 P50:P60 R50:R60 T50:T60 V50:V60 X50:X60 Z50:Z60 AB50:AB60">
    <cfRule type="expression" dxfId="411" priority="554" stopIfTrue="1">
      <formula>SEARCH("Baseline",$C50)="False"</formula>
    </cfRule>
    <cfRule type="expression" dxfId="410" priority="553" stopIfTrue="1">
      <formula>SEARCH("Baserun",$C89)="False"</formula>
    </cfRule>
  </conditionalFormatting>
  <conditionalFormatting sqref="D62:D72 F62:F72 H62:H72 J62:J72 L62:L72 N62:N72 P62:P72 R62:R72 T62:T72 V62:V72 X62:X72 Z62:Z72 AB62:AB72">
    <cfRule type="expression" dxfId="409" priority="481" stopIfTrue="1">
      <formula>SEARCH("Baserun",$C101)="False"</formula>
    </cfRule>
    <cfRule type="expression" dxfId="408" priority="482" stopIfTrue="1">
      <formula>SEARCH("Baseline",$C62)="False"</formula>
    </cfRule>
  </conditionalFormatting>
  <conditionalFormatting sqref="D74 F74 H74 J74 L74 N74 P74 R74 T74 V74 X74 Z74 AB74">
    <cfRule type="expression" dxfId="407" priority="541" stopIfTrue="1">
      <formula>SEARCH("Baserun",$C113)="False"</formula>
    </cfRule>
    <cfRule type="expression" dxfId="406" priority="542" stopIfTrue="1">
      <formula>SEARCH("Baseline",$C74)="False"</formula>
    </cfRule>
  </conditionalFormatting>
  <conditionalFormatting sqref="D76 F76 H76 J76 L76 N76 P76 R76 T76 V76 X76 Z76 AB76">
    <cfRule type="expression" dxfId="405" priority="476" stopIfTrue="1">
      <formula>SEARCH("Baseline",$C76)="False"</formula>
    </cfRule>
    <cfRule type="expression" dxfId="404" priority="475" stopIfTrue="1">
      <formula>SEARCH("Baserun",$C115)="False"</formula>
    </cfRule>
  </conditionalFormatting>
  <conditionalFormatting sqref="D78:D79 F78:F79 H78:H79 J78:J79 L78:L79 N78:N79 P78:P79 R78:R79 T78:T79 V78:V79 X78:X79 Z78:Z79 AB78:AB79">
    <cfRule type="expression" dxfId="403" priority="464" stopIfTrue="1">
      <formula>SEARCH("Baseline",$C78)="False"</formula>
    </cfRule>
    <cfRule type="expression" dxfId="402" priority="463" stopIfTrue="1">
      <formula>SEARCH("Baserun",$C117)="False"</formula>
    </cfRule>
  </conditionalFormatting>
  <conditionalFormatting sqref="D81:D82 F81:F82 H81:H82 J81:J82 L81:L82 N81:N82 P81:P82 R81:R82 T81:T82 V81:V82 X81:X82 Z81:Z82 AB81:AB82">
    <cfRule type="expression" dxfId="401" priority="452" stopIfTrue="1">
      <formula>SEARCH("Baseline",$C81)="False"</formula>
    </cfRule>
    <cfRule type="expression" dxfId="400" priority="451" stopIfTrue="1">
      <formula>SEARCH("Baserun",$C120)="False"</formula>
    </cfRule>
  </conditionalFormatting>
  <conditionalFormatting sqref="D84:D87 F84:F87 H84:H87 J84:J87 L84:L87 N84:N87 P84:P87 R84:R87 T84:T87 V84:V87 X84:X87 Z84:Z87 AB84:AB87">
    <cfRule type="expression" dxfId="399" priority="428" stopIfTrue="1">
      <formula>SEARCH("Baseline",$C84)="False"</formula>
    </cfRule>
    <cfRule type="expression" dxfId="398" priority="427" stopIfTrue="1">
      <formula>SEARCH("Baserun",$C123)="False"</formula>
    </cfRule>
  </conditionalFormatting>
  <conditionalFormatting sqref="D89:D92 F89:F92 H89:H92 J89:J92 L89:L92 N89:N92 P89:P92 R89:R92 T89:T92 V89:V92 X89:X92 Z89:Z92 AB89:AB92">
    <cfRule type="expression" dxfId="397" priority="403" stopIfTrue="1">
      <formula>SEARCH("Baserun",$C128)="False"</formula>
    </cfRule>
    <cfRule type="expression" dxfId="396" priority="404" stopIfTrue="1">
      <formula>SEARCH("Baseline",$C89)="False"</formula>
    </cfRule>
  </conditionalFormatting>
  <conditionalFormatting sqref="D94:D96 F94:F96 H94:H96 J94:J96 L94:L96 N94:N96 P94:P96 R94:R96 T94:T96 V94:V96 X94:X96 Z94:Z96 AB94:AB96">
    <cfRule type="expression" dxfId="395" priority="385" stopIfTrue="1">
      <formula>SEARCH("Baserun",$C133)="False"</formula>
    </cfRule>
    <cfRule type="expression" dxfId="394" priority="386" stopIfTrue="1">
      <formula>SEARCH("Baseline",$C94)="False"</formula>
    </cfRule>
  </conditionalFormatting>
  <conditionalFormatting sqref="D98:D100 F98:F100 H98:H100 J98:J100 L98:L100 N98:N100 P98:P100 R98:R100 T98:T100 V98:V100 X98:X100 Z98:Z100 AB98:AB100">
    <cfRule type="expression" dxfId="393" priority="367" stopIfTrue="1">
      <formula>SEARCH("Baserun",$C137)="False"</formula>
    </cfRule>
    <cfRule type="expression" dxfId="392" priority="368" stopIfTrue="1">
      <formula>SEARCH("Baseline",$C98)="False"</formula>
    </cfRule>
  </conditionalFormatting>
  <conditionalFormatting sqref="D102 F102 H102 J102 L102 N102 P102 R102 T102 V102 X102 Z102 AB102">
    <cfRule type="expression" dxfId="391" priority="361" stopIfTrue="1">
      <formula>SEARCH("Baserun",$C141)="False"</formula>
    </cfRule>
    <cfRule type="expression" dxfId="390" priority="362" stopIfTrue="1">
      <formula>SEARCH("Baseline",$C102)="False"</formula>
    </cfRule>
  </conditionalFormatting>
  <conditionalFormatting sqref="D104 F104 H104 J104 L104 N104 P104 R104 T104 V104 X104 Z104 AB104">
    <cfRule type="expression" dxfId="389" priority="356" stopIfTrue="1">
      <formula>SEARCH("Baseline",$C104)="False"</formula>
    </cfRule>
    <cfRule type="expression" dxfId="388" priority="355" stopIfTrue="1">
      <formula>SEARCH("Baserun",$C143)="False"</formula>
    </cfRule>
  </conditionalFormatting>
  <conditionalFormatting sqref="D106:D109 F106:F109 H106:H109 J106:J109 L106:L109 N106:N109 P106:P109 R106:R109 T106:T109 V106:V109 X106:X109 Z106:Z109 AB106:AB109">
    <cfRule type="expression" dxfId="387" priority="332" stopIfTrue="1">
      <formula>SEARCH("Baseline",$C106)="False"</formula>
    </cfRule>
    <cfRule type="expression" dxfId="386" priority="331" stopIfTrue="1">
      <formula>SEARCH("Baserun",$C145)="False"</formula>
    </cfRule>
  </conditionalFormatting>
  <conditionalFormatting sqref="D111:D113 F111:F113 H111:H113 J111:J113 L111:L113 N111:N113 P111:P113 R111:R113 T111:T113 V111:V113 X111:X113 Z111:Z113 AB111:AB113">
    <cfRule type="expression" dxfId="385" priority="314" stopIfTrue="1">
      <formula>SEARCH("Baseline",$C111)="False"</formula>
    </cfRule>
    <cfRule type="expression" dxfId="384" priority="313" stopIfTrue="1">
      <formula>SEARCH("Baserun",$C150)="False"</formula>
    </cfRule>
  </conditionalFormatting>
  <conditionalFormatting sqref="D115:D116 F115:F116 H115:H116 J115:J116 L115:L116 N115:N116 P115:P116 R115:R116 T115:T116 V115:V116 X115:X116 Z115:Z116 AB115:AB116">
    <cfRule type="expression" dxfId="383" priority="283" stopIfTrue="1">
      <formula>SEARCH("Baserun",$C154)="False"</formula>
    </cfRule>
    <cfRule type="expression" dxfId="382" priority="284" stopIfTrue="1">
      <formula>SEARCH("Baseline",$C115)="False"</formula>
    </cfRule>
  </conditionalFormatting>
  <conditionalFormatting sqref="D118 F118 H118 J118 L118 N118 P118 R118 T118 V118 X118 Z118 AB118">
    <cfRule type="expression" dxfId="381" priority="263" stopIfTrue="1">
      <formula>SEARCH("Baserun",$C157)="False"</formula>
    </cfRule>
    <cfRule type="expression" dxfId="380" priority="264" stopIfTrue="1">
      <formula>SEARCH("Baseline",$C118)="False"</formula>
    </cfRule>
  </conditionalFormatting>
  <conditionalFormatting sqref="D120 F120 H120 J120 L120 N120 P120 R120 T120 V120 X120 Z120 AB120">
    <cfRule type="expression" dxfId="379" priority="243" stopIfTrue="1">
      <formula>SEARCH("Baserun",$C159)="False"</formula>
    </cfRule>
    <cfRule type="expression" dxfId="378" priority="244" stopIfTrue="1">
      <formula>SEARCH("Baseline",$C120)="False"</formula>
    </cfRule>
  </conditionalFormatting>
  <conditionalFormatting sqref="D122:D124 F122:F124 H122:H124 J122:J124 L122:L124 N122:N124 P122:P124 R122:R124 T122:T124 V122:V124 X122:X124 Z122:Z124 AB122:AB124">
    <cfRule type="expression" dxfId="377" priority="184" stopIfTrue="1">
      <formula>SEARCH("Baseline",$C122)="False"</formula>
    </cfRule>
    <cfRule type="expression" dxfId="376" priority="183" stopIfTrue="1">
      <formula>SEARCH("Baserun",$C161)="False"</formula>
    </cfRule>
  </conditionalFormatting>
  <conditionalFormatting sqref="D126:D128 F126:F128 H126:H128 J126:J128 L126:L128 N126:N128 P126:P128 R126:R128 T126:T128 V126:V128 X126:X128 Z126:Z128 AB126:AB128">
    <cfRule type="expression" dxfId="375" priority="151" stopIfTrue="1">
      <formula>SEARCH("Baserun",$C165)="False"</formula>
    </cfRule>
    <cfRule type="expression" dxfId="374" priority="152" stopIfTrue="1">
      <formula>SEARCH("Baseline",$C126)="False"</formula>
    </cfRule>
  </conditionalFormatting>
  <conditionalFormatting sqref="AD37:AD38 AH76">
    <cfRule type="expression" dxfId="373" priority="1391" stopIfTrue="1">
      <formula>SEARCH("Baseline",$C37)="False"</formula>
    </cfRule>
    <cfRule type="expression" dxfId="372" priority="1390" stopIfTrue="1">
      <formula>SEARCH("Baserun",$C75)="False"</formula>
    </cfRule>
  </conditionalFormatting>
  <conditionalFormatting sqref="AD40:AD43">
    <cfRule type="expression" dxfId="371" priority="641" stopIfTrue="1">
      <formula>SEARCH("Baserun",$C78)="False"</formula>
    </cfRule>
    <cfRule type="expression" dxfId="370" priority="642" stopIfTrue="1">
      <formula>SEARCH("Baseline",$C40)="False"</formula>
    </cfRule>
  </conditionalFormatting>
  <conditionalFormatting sqref="AD45:AD48">
    <cfRule type="expression" dxfId="369" priority="618" stopIfTrue="1">
      <formula>SEARCH("Baseline",$C45)="False"</formula>
    </cfRule>
    <cfRule type="expression" dxfId="368" priority="617" stopIfTrue="1">
      <formula>SEARCH("Baserun",$C83)="False"</formula>
    </cfRule>
  </conditionalFormatting>
  <conditionalFormatting sqref="AD50:AD60">
    <cfRule type="expression" dxfId="367" priority="551" stopIfTrue="1">
      <formula>SEARCH("Baserun",$C88)="False"</formula>
    </cfRule>
    <cfRule type="expression" dxfId="366" priority="552" stopIfTrue="1">
      <formula>SEARCH("Baseline",$C50)="False"</formula>
    </cfRule>
  </conditionalFormatting>
  <conditionalFormatting sqref="AD62:AD72">
    <cfRule type="expression" dxfId="365" priority="480" stopIfTrue="1">
      <formula>SEARCH("Baseline",$C62)="False"</formula>
    </cfRule>
    <cfRule type="expression" dxfId="364" priority="479" stopIfTrue="1">
      <formula>SEARCH("Baserun",$C100)="False"</formula>
    </cfRule>
  </conditionalFormatting>
  <conditionalFormatting sqref="AD74">
    <cfRule type="expression" dxfId="363" priority="539" stopIfTrue="1">
      <formula>SEARCH("Baserun",$C112)="False"</formula>
    </cfRule>
    <cfRule type="expression" dxfId="362" priority="540" stopIfTrue="1">
      <formula>SEARCH("Baseline",$C74)="False"</formula>
    </cfRule>
  </conditionalFormatting>
  <conditionalFormatting sqref="AD76">
    <cfRule type="expression" dxfId="361" priority="474" stopIfTrue="1">
      <formula>SEARCH("Baseline",$C76)="False"</formula>
    </cfRule>
    <cfRule type="expression" dxfId="360" priority="473" stopIfTrue="1">
      <formula>SEARCH("Baserun",$C114)="False"</formula>
    </cfRule>
  </conditionalFormatting>
  <conditionalFormatting sqref="AD78:AD79">
    <cfRule type="expression" dxfId="359" priority="462" stopIfTrue="1">
      <formula>SEARCH("Baseline",$C78)="False"</formula>
    </cfRule>
    <cfRule type="expression" dxfId="358" priority="461" stopIfTrue="1">
      <formula>SEARCH("Baserun",$C116)="False"</formula>
    </cfRule>
  </conditionalFormatting>
  <conditionalFormatting sqref="AD81:AD82">
    <cfRule type="expression" dxfId="357" priority="450" stopIfTrue="1">
      <formula>SEARCH("Baseline",$C81)="False"</formula>
    </cfRule>
    <cfRule type="expression" dxfId="356" priority="449" stopIfTrue="1">
      <formula>SEARCH("Baserun",$C119)="False"</formula>
    </cfRule>
  </conditionalFormatting>
  <conditionalFormatting sqref="AD84:AD87">
    <cfRule type="expression" dxfId="355" priority="425" stopIfTrue="1">
      <formula>SEARCH("Baserun",$C122)="False"</formula>
    </cfRule>
    <cfRule type="expression" dxfId="354" priority="426" stopIfTrue="1">
      <formula>SEARCH("Baseline",$C84)="False"</formula>
    </cfRule>
  </conditionalFormatting>
  <conditionalFormatting sqref="AD89:AD92">
    <cfRule type="expression" dxfId="353" priority="402" stopIfTrue="1">
      <formula>SEARCH("Baseline",$C89)="False"</formula>
    </cfRule>
    <cfRule type="expression" dxfId="352" priority="401" stopIfTrue="1">
      <formula>SEARCH("Baserun",$C127)="False"</formula>
    </cfRule>
  </conditionalFormatting>
  <conditionalFormatting sqref="AD94:AD96">
    <cfRule type="expression" dxfId="351" priority="383" stopIfTrue="1">
      <formula>SEARCH("Baserun",$C132)="False"</formula>
    </cfRule>
    <cfRule type="expression" dxfId="350" priority="384" stopIfTrue="1">
      <formula>SEARCH("Baseline",$C94)="False"</formula>
    </cfRule>
  </conditionalFormatting>
  <conditionalFormatting sqref="AD98:AD100">
    <cfRule type="expression" dxfId="349" priority="366" stopIfTrue="1">
      <formula>SEARCH("Baseline",$C98)="False"</formula>
    </cfRule>
    <cfRule type="expression" dxfId="348" priority="365" stopIfTrue="1">
      <formula>SEARCH("Baserun",$C136)="False"</formula>
    </cfRule>
  </conditionalFormatting>
  <conditionalFormatting sqref="AD102">
    <cfRule type="expression" dxfId="347" priority="359" stopIfTrue="1">
      <formula>SEARCH("Baserun",$C140)="False"</formula>
    </cfRule>
    <cfRule type="expression" dxfId="346" priority="360" stopIfTrue="1">
      <formula>SEARCH("Baseline",$C102)="False"</formula>
    </cfRule>
  </conditionalFormatting>
  <conditionalFormatting sqref="AD104">
    <cfRule type="expression" dxfId="345" priority="353" stopIfTrue="1">
      <formula>SEARCH("Baserun",$C142)="False"</formula>
    </cfRule>
    <cfRule type="expression" dxfId="344" priority="354" stopIfTrue="1">
      <formula>SEARCH("Baseline",$C104)="False"</formula>
    </cfRule>
  </conditionalFormatting>
  <conditionalFormatting sqref="AD106:AD109">
    <cfRule type="expression" dxfId="343" priority="330" stopIfTrue="1">
      <formula>SEARCH("Baseline",$C106)="False"</formula>
    </cfRule>
    <cfRule type="expression" dxfId="342" priority="329" stopIfTrue="1">
      <formula>SEARCH("Baserun",$C144)="False"</formula>
    </cfRule>
  </conditionalFormatting>
  <conditionalFormatting sqref="AD111:AD113">
    <cfRule type="expression" dxfId="341" priority="312" stopIfTrue="1">
      <formula>SEARCH("Baseline",$C111)="False"</formula>
    </cfRule>
    <cfRule type="expression" dxfId="340" priority="311" stopIfTrue="1">
      <formula>SEARCH("Baserun",$C149)="False"</formula>
    </cfRule>
  </conditionalFormatting>
  <conditionalFormatting sqref="AD115:AD116">
    <cfRule type="expression" dxfId="339" priority="281" stopIfTrue="1">
      <formula>SEARCH("Baserun",$C153)="False"</formula>
    </cfRule>
    <cfRule type="expression" dxfId="338" priority="282" stopIfTrue="1">
      <formula>SEARCH("Baseline",$C115)="False"</formula>
    </cfRule>
  </conditionalFormatting>
  <conditionalFormatting sqref="AD118">
    <cfRule type="expression" dxfId="337" priority="262" stopIfTrue="1">
      <formula>SEARCH("Baseline",$C118)="False"</formula>
    </cfRule>
    <cfRule type="expression" dxfId="336" priority="261" stopIfTrue="1">
      <formula>SEARCH("Baserun",$C156)="False"</formula>
    </cfRule>
  </conditionalFormatting>
  <conditionalFormatting sqref="AD120">
    <cfRule type="expression" dxfId="335" priority="242" stopIfTrue="1">
      <formula>SEARCH("Baseline",$C120)="False"</formula>
    </cfRule>
    <cfRule type="expression" dxfId="334" priority="241" stopIfTrue="1">
      <formula>SEARCH("Baserun",$C158)="False"</formula>
    </cfRule>
  </conditionalFormatting>
  <conditionalFormatting sqref="AD122:AD124">
    <cfRule type="expression" dxfId="333" priority="181" stopIfTrue="1">
      <formula>SEARCH("Baserun",$C160)="False"</formula>
    </cfRule>
    <cfRule type="expression" dxfId="332" priority="182" stopIfTrue="1">
      <formula>SEARCH("Baseline",$C122)="False"</formula>
    </cfRule>
  </conditionalFormatting>
  <conditionalFormatting sqref="AD126:AD128">
    <cfRule type="expression" dxfId="331" priority="150" stopIfTrue="1">
      <formula>SEARCH("Baseline",$C126)="False"</formula>
    </cfRule>
    <cfRule type="expression" dxfId="330" priority="149" stopIfTrue="1">
      <formula>SEARCH("Baserun",$C164)="False"</formula>
    </cfRule>
  </conditionalFormatting>
  <conditionalFormatting sqref="AF37:AF38">
    <cfRule type="expression" dxfId="329" priority="1394" stopIfTrue="1">
      <formula>SEARCH("Baserun",$C73)="False"</formula>
    </cfRule>
    <cfRule type="expression" dxfId="328" priority="1395" stopIfTrue="1">
      <formula>SEARCH("Baseline",$C37)="False"</formula>
    </cfRule>
  </conditionalFormatting>
  <conditionalFormatting sqref="AF40:AF43">
    <cfRule type="expression" dxfId="327" priority="645" stopIfTrue="1">
      <formula>SEARCH("Baserun",$C76)="False"</formula>
    </cfRule>
    <cfRule type="expression" dxfId="326" priority="646" stopIfTrue="1">
      <formula>SEARCH("Baseline",$C40)="False"</formula>
    </cfRule>
  </conditionalFormatting>
  <conditionalFormatting sqref="AF45:AF48">
    <cfRule type="expression" dxfId="325" priority="621" stopIfTrue="1">
      <formula>SEARCH("Baserun",$C81)="False"</formula>
    </cfRule>
    <cfRule type="expression" dxfId="324" priority="622" stopIfTrue="1">
      <formula>SEARCH("Baseline",$C45)="False"</formula>
    </cfRule>
  </conditionalFormatting>
  <conditionalFormatting sqref="AF50:AF60">
    <cfRule type="expression" dxfId="323" priority="556" stopIfTrue="1">
      <formula>SEARCH("Baseline",$C50)="False"</formula>
    </cfRule>
    <cfRule type="expression" dxfId="322" priority="555" stopIfTrue="1">
      <formula>SEARCH("Baserun",$C86)="False"</formula>
    </cfRule>
  </conditionalFormatting>
  <conditionalFormatting sqref="AF62:AF72">
    <cfRule type="expression" dxfId="321" priority="483" stopIfTrue="1">
      <formula>SEARCH("Baserun",$C98)="False"</formula>
    </cfRule>
    <cfRule type="expression" dxfId="320" priority="484" stopIfTrue="1">
      <formula>SEARCH("Baseline",$C62)="False"</formula>
    </cfRule>
  </conditionalFormatting>
  <conditionalFormatting sqref="AF74">
    <cfRule type="expression" dxfId="319" priority="543" stopIfTrue="1">
      <formula>SEARCH("Baserun",$C110)="False"</formula>
    </cfRule>
    <cfRule type="expression" dxfId="318" priority="544" stopIfTrue="1">
      <formula>SEARCH("Baseline",$C74)="False"</formula>
    </cfRule>
  </conditionalFormatting>
  <conditionalFormatting sqref="AF76">
    <cfRule type="expression" dxfId="317" priority="477" stopIfTrue="1">
      <formula>SEARCH("Baserun",$C112)="False"</formula>
    </cfRule>
    <cfRule type="expression" dxfId="316" priority="478" stopIfTrue="1">
      <formula>SEARCH("Baseline",$C76)="False"</formula>
    </cfRule>
  </conditionalFormatting>
  <conditionalFormatting sqref="AF78:AF79">
    <cfRule type="expression" dxfId="315" priority="465" stopIfTrue="1">
      <formula>SEARCH("Baserun",$C114)="False"</formula>
    </cfRule>
    <cfRule type="expression" dxfId="314" priority="466" stopIfTrue="1">
      <formula>SEARCH("Baseline",$C78)="False"</formula>
    </cfRule>
  </conditionalFormatting>
  <conditionalFormatting sqref="AF81:AF82">
    <cfRule type="expression" dxfId="313" priority="454" stopIfTrue="1">
      <formula>SEARCH("Baseline",$C81)="False"</formula>
    </cfRule>
    <cfRule type="expression" dxfId="312" priority="453" stopIfTrue="1">
      <formula>SEARCH("Baserun",$C117)="False"</formula>
    </cfRule>
  </conditionalFormatting>
  <conditionalFormatting sqref="AF84:AF87">
    <cfRule type="expression" dxfId="311" priority="429" stopIfTrue="1">
      <formula>SEARCH("Baserun",$C120)="False"</formula>
    </cfRule>
    <cfRule type="expression" dxfId="310" priority="430" stopIfTrue="1">
      <formula>SEARCH("Baseline",$C84)="False"</formula>
    </cfRule>
  </conditionalFormatting>
  <conditionalFormatting sqref="AF89:AF92">
    <cfRule type="expression" dxfId="309" priority="406" stopIfTrue="1">
      <formula>SEARCH("Baseline",$C89)="False"</formula>
    </cfRule>
    <cfRule type="expression" dxfId="308" priority="405" stopIfTrue="1">
      <formula>SEARCH("Baserun",$C125)="False"</formula>
    </cfRule>
  </conditionalFormatting>
  <conditionalFormatting sqref="AF94:AF96">
    <cfRule type="expression" dxfId="307" priority="387" stopIfTrue="1">
      <formula>SEARCH("Baserun",$C130)="False"</formula>
    </cfRule>
    <cfRule type="expression" dxfId="306" priority="388" stopIfTrue="1">
      <formula>SEARCH("Baseline",$C94)="False"</formula>
    </cfRule>
  </conditionalFormatting>
  <conditionalFormatting sqref="AF98:AF100">
    <cfRule type="expression" dxfId="305" priority="370" stopIfTrue="1">
      <formula>SEARCH("Baseline",$C98)="False"</formula>
    </cfRule>
    <cfRule type="expression" dxfId="304" priority="369" stopIfTrue="1">
      <formula>SEARCH("Baserun",$C134)="False"</formula>
    </cfRule>
  </conditionalFormatting>
  <conditionalFormatting sqref="AF102">
    <cfRule type="expression" dxfId="303" priority="364" stopIfTrue="1">
      <formula>SEARCH("Baseline",$C102)="False"</formula>
    </cfRule>
    <cfRule type="expression" dxfId="302" priority="363" stopIfTrue="1">
      <formula>SEARCH("Baserun",$C138)="False"</formula>
    </cfRule>
  </conditionalFormatting>
  <conditionalFormatting sqref="AF104">
    <cfRule type="expression" dxfId="301" priority="358" stopIfTrue="1">
      <formula>SEARCH("Baseline",$C104)="False"</formula>
    </cfRule>
    <cfRule type="expression" dxfId="300" priority="357" stopIfTrue="1">
      <formula>SEARCH("Baserun",$C140)="False"</formula>
    </cfRule>
  </conditionalFormatting>
  <conditionalFormatting sqref="AF106:AF109">
    <cfRule type="expression" dxfId="299" priority="333" stopIfTrue="1">
      <formula>SEARCH("Baserun",$C142)="False"</formula>
    </cfRule>
    <cfRule type="expression" dxfId="298" priority="334" stopIfTrue="1">
      <formula>SEARCH("Baseline",$C106)="False"</formula>
    </cfRule>
  </conditionalFormatting>
  <conditionalFormatting sqref="AF111:AF113">
    <cfRule type="expression" dxfId="297" priority="315" stopIfTrue="1">
      <formula>SEARCH("Baserun",$C147)="False"</formula>
    </cfRule>
    <cfRule type="expression" dxfId="296" priority="316" stopIfTrue="1">
      <formula>SEARCH("Baseline",$C111)="False"</formula>
    </cfRule>
  </conditionalFormatting>
  <conditionalFormatting sqref="AF115:AF116">
    <cfRule type="expression" dxfId="295" priority="286" stopIfTrue="1">
      <formula>SEARCH("Baseline",$C115)="False"</formula>
    </cfRule>
    <cfRule type="expression" dxfId="294" priority="285" stopIfTrue="1">
      <formula>SEARCH("Baserun",$C151)="False"</formula>
    </cfRule>
  </conditionalFormatting>
  <conditionalFormatting sqref="AF118">
    <cfRule type="expression" dxfId="293" priority="266" stopIfTrue="1">
      <formula>SEARCH("Baseline",$C118)="False"</formula>
    </cfRule>
    <cfRule type="expression" dxfId="292" priority="265" stopIfTrue="1">
      <formula>SEARCH("Baserun",$C154)="False"</formula>
    </cfRule>
  </conditionalFormatting>
  <conditionalFormatting sqref="AF120">
    <cfRule type="expression" dxfId="291" priority="245" stopIfTrue="1">
      <formula>SEARCH("Baserun",$C156)="False"</formula>
    </cfRule>
    <cfRule type="expression" dxfId="290" priority="246" stopIfTrue="1">
      <formula>SEARCH("Baseline",$C120)="False"</formula>
    </cfRule>
  </conditionalFormatting>
  <conditionalFormatting sqref="AF122:AF124">
    <cfRule type="expression" dxfId="289" priority="186" stopIfTrue="1">
      <formula>SEARCH("Baseline",$C122)="False"</formula>
    </cfRule>
    <cfRule type="expression" dxfId="288" priority="185" stopIfTrue="1">
      <formula>SEARCH("Baserun",$C158)="False"</formula>
    </cfRule>
  </conditionalFormatting>
  <conditionalFormatting sqref="AF126:AF128">
    <cfRule type="expression" dxfId="287" priority="154" stopIfTrue="1">
      <formula>SEARCH("Baseline",$C126)="False"</formula>
    </cfRule>
    <cfRule type="expression" dxfId="286" priority="153" stopIfTrue="1">
      <formula>SEARCH("Baserun",$C162)="False"</formula>
    </cfRule>
  </conditionalFormatting>
  <conditionalFormatting sqref="AH5 AJ5">
    <cfRule type="expression" dxfId="285" priority="1374" stopIfTrue="1">
      <formula>SEARCH("Baserun",#REF!)="False"</formula>
    </cfRule>
    <cfRule type="expression" dxfId="284" priority="1375" stopIfTrue="1">
      <formula>SEARCH("Baseline",$C5)="False"</formula>
    </cfRule>
  </conditionalFormatting>
  <conditionalFormatting sqref="AH10:AH21">
    <cfRule type="expression" dxfId="283" priority="1333" stopIfTrue="1">
      <formula>SEARCH("Baseline",$C10)="False"</formula>
    </cfRule>
    <cfRule type="expression" dxfId="282" priority="1332" stopIfTrue="1">
      <formula>SEARCH("Baserun",#REF!)="False"</formula>
    </cfRule>
  </conditionalFormatting>
  <conditionalFormatting sqref="AH26">
    <cfRule type="expression" dxfId="281" priority="1326" stopIfTrue="1">
      <formula>SEARCH("Baserun",#REF!)="False"</formula>
    </cfRule>
    <cfRule type="expression" dxfId="280" priority="1327" stopIfTrue="1">
      <formula>SEARCH("Baseline",$C26)="False"</formula>
    </cfRule>
  </conditionalFormatting>
  <conditionalFormatting sqref="AH31">
    <cfRule type="expression" dxfId="279" priority="1320" stopIfTrue="1">
      <formula>SEARCH("Baserun",#REF!)="False"</formula>
    </cfRule>
    <cfRule type="expression" dxfId="278" priority="1321" stopIfTrue="1">
      <formula>SEARCH("Baseline",$C31)="False"</formula>
    </cfRule>
  </conditionalFormatting>
  <conditionalFormatting sqref="AH36">
    <cfRule type="expression" dxfId="277" priority="1278" stopIfTrue="1">
      <formula>SEARCH("Baserun",#REF!)="False"</formula>
    </cfRule>
    <cfRule type="expression" dxfId="276" priority="1279" stopIfTrue="1">
      <formula>SEARCH("Baseline",$C36)="False"</formula>
    </cfRule>
  </conditionalFormatting>
  <conditionalFormatting sqref="AH39">
    <cfRule type="expression" dxfId="275" priority="876" stopIfTrue="1">
      <formula>SEARCH("Baserun",#REF!)="False"</formula>
    </cfRule>
    <cfRule type="expression" dxfId="274" priority="877" stopIfTrue="1">
      <formula>SEARCH("Baseline",$C39)="False"</formula>
    </cfRule>
  </conditionalFormatting>
  <conditionalFormatting sqref="AH40:AH43">
    <cfRule type="expression" dxfId="273" priority="734" stopIfTrue="1">
      <formula>SEARCH("Baseline",$C40)="False"</formula>
    </cfRule>
    <cfRule type="expression" dxfId="272" priority="733" stopIfTrue="1">
      <formula>SEARCH("Baserun",$C79)="False"</formula>
    </cfRule>
  </conditionalFormatting>
  <conditionalFormatting sqref="AH44">
    <cfRule type="expression" dxfId="271" priority="870" stopIfTrue="1">
      <formula>SEARCH("Baserun",#REF!)="False"</formula>
    </cfRule>
    <cfRule type="expression" dxfId="270" priority="871" stopIfTrue="1">
      <formula>SEARCH("Baseline",$C44)="False"</formula>
    </cfRule>
  </conditionalFormatting>
  <conditionalFormatting sqref="AH45">
    <cfRule type="expression" dxfId="269" priority="732" stopIfTrue="1">
      <formula>SEARCH("Baseline",$C45)="False"</formula>
    </cfRule>
  </conditionalFormatting>
  <conditionalFormatting sqref="AH45:AH48">
    <cfRule type="expression" dxfId="268" priority="731" stopIfTrue="1">
      <formula>SEARCH("Baserun",$C84)="False"</formula>
    </cfRule>
  </conditionalFormatting>
  <conditionalFormatting sqref="AH46:AH49">
    <cfRule type="expression" dxfId="267" priority="865" stopIfTrue="1">
      <formula>SEARCH("Baseline",$C46)="False"</formula>
    </cfRule>
  </conditionalFormatting>
  <conditionalFormatting sqref="AH49">
    <cfRule type="expression" dxfId="266" priority="864" stopIfTrue="1">
      <formula>SEARCH("Baserun",#REF!)="False"</formula>
    </cfRule>
  </conditionalFormatting>
  <conditionalFormatting sqref="AH50">
    <cfRule type="expression" dxfId="265" priority="730" stopIfTrue="1">
      <formula>SEARCH("Baseline",$C50)="False"</formula>
    </cfRule>
  </conditionalFormatting>
  <conditionalFormatting sqref="AH50:AH60">
    <cfRule type="expression" dxfId="264" priority="729" stopIfTrue="1">
      <formula>SEARCH("Baserun",$C89)="False"</formula>
    </cfRule>
  </conditionalFormatting>
  <conditionalFormatting sqref="AH51:AH61">
    <cfRule type="expression" dxfId="263" priority="859" stopIfTrue="1">
      <formula>SEARCH("Baseline",$C51)="False"</formula>
    </cfRule>
  </conditionalFormatting>
  <conditionalFormatting sqref="AH61">
    <cfRule type="expression" dxfId="262" priority="858" stopIfTrue="1">
      <formula>SEARCH("Baserun",#REF!)="False"</formula>
    </cfRule>
  </conditionalFormatting>
  <conditionalFormatting sqref="AH62">
    <cfRule type="expression" dxfId="261" priority="728" stopIfTrue="1">
      <formula>SEARCH("Baseline",$C62)="False"</formula>
    </cfRule>
  </conditionalFormatting>
  <conditionalFormatting sqref="AH62:AH72">
    <cfRule type="expression" dxfId="260" priority="727" stopIfTrue="1">
      <formula>SEARCH("Baserun",$C101)="False"</formula>
    </cfRule>
  </conditionalFormatting>
  <conditionalFormatting sqref="AH63:AH73">
    <cfRule type="expression" dxfId="259" priority="853" stopIfTrue="1">
      <formula>SEARCH("Baseline",$C63)="False"</formula>
    </cfRule>
  </conditionalFormatting>
  <conditionalFormatting sqref="AH73">
    <cfRule type="expression" dxfId="258" priority="852" stopIfTrue="1">
      <formula>SEARCH("Baserun",#REF!)="False"</formula>
    </cfRule>
  </conditionalFormatting>
  <conditionalFormatting sqref="AH74">
    <cfRule type="expression" dxfId="257" priority="725" stopIfTrue="1">
      <formula>SEARCH("Baserun",$C113)="False"</formula>
    </cfRule>
    <cfRule type="expression" dxfId="256" priority="726" stopIfTrue="1">
      <formula>SEARCH("Baseline",$C74)="False"</formula>
    </cfRule>
  </conditionalFormatting>
  <conditionalFormatting sqref="AH75">
    <cfRule type="expression" dxfId="255" priority="846" stopIfTrue="1">
      <formula>SEARCH("Baserun",#REF!)="False"</formula>
    </cfRule>
    <cfRule type="expression" dxfId="254" priority="847" stopIfTrue="1">
      <formula>SEARCH("Baseline",$C75)="False"</formula>
    </cfRule>
  </conditionalFormatting>
  <conditionalFormatting sqref="AH77">
    <cfRule type="expression" dxfId="253" priority="840" stopIfTrue="1">
      <formula>SEARCH("Baserun",#REF!)="False"</formula>
    </cfRule>
  </conditionalFormatting>
  <conditionalFormatting sqref="AH77:AH78">
    <cfRule type="expression" dxfId="252" priority="841" stopIfTrue="1">
      <formula>SEARCH("Baseline",$C77)="False"</formula>
    </cfRule>
  </conditionalFormatting>
  <conditionalFormatting sqref="AH78:AH79">
    <cfRule type="expression" dxfId="251" priority="695" stopIfTrue="1">
      <formula>SEARCH("Baserun",$C116)="False"</formula>
    </cfRule>
  </conditionalFormatting>
  <conditionalFormatting sqref="AH79">
    <cfRule type="expression" dxfId="250" priority="696" stopIfTrue="1">
      <formula>SEARCH("Baseline",$C79)="False"</formula>
    </cfRule>
  </conditionalFormatting>
  <conditionalFormatting sqref="AH80">
    <cfRule type="expression" dxfId="249" priority="834" stopIfTrue="1">
      <formula>SEARCH("Baserun",#REF!)="False"</formula>
    </cfRule>
  </conditionalFormatting>
  <conditionalFormatting sqref="AH80:AH81">
    <cfRule type="expression" dxfId="248" priority="835" stopIfTrue="1">
      <formula>SEARCH("Baseline",$C80)="False"</formula>
    </cfRule>
  </conditionalFormatting>
  <conditionalFormatting sqref="AH81:AH82">
    <cfRule type="expression" dxfId="247" priority="691" stopIfTrue="1">
      <formula>SEARCH("Baserun",$C119)="False"</formula>
    </cfRule>
  </conditionalFormatting>
  <conditionalFormatting sqref="AH82">
    <cfRule type="expression" dxfId="246" priority="692" stopIfTrue="1">
      <formula>SEARCH("Baseline",$C82)="False"</formula>
    </cfRule>
  </conditionalFormatting>
  <conditionalFormatting sqref="AH83">
    <cfRule type="expression" dxfId="245" priority="828" stopIfTrue="1">
      <formula>SEARCH("Baserun",#REF!)="False"</formula>
    </cfRule>
  </conditionalFormatting>
  <conditionalFormatting sqref="AH83:AH84">
    <cfRule type="expression" dxfId="244" priority="829" stopIfTrue="1">
      <formula>SEARCH("Baseline",$C83)="False"</formula>
    </cfRule>
  </conditionalFormatting>
  <conditionalFormatting sqref="AH84:AH87">
    <cfRule type="expression" dxfId="243" priority="687" stopIfTrue="1">
      <formula>SEARCH("Baserun",$C122)="False"</formula>
    </cfRule>
  </conditionalFormatting>
  <conditionalFormatting sqref="AH85:AH87">
    <cfRule type="expression" dxfId="242" priority="688" stopIfTrue="1">
      <formula>SEARCH("Baseline",$C85)="False"</formula>
    </cfRule>
  </conditionalFormatting>
  <conditionalFormatting sqref="AH88">
    <cfRule type="expression" dxfId="241" priority="822" stopIfTrue="1">
      <formula>SEARCH("Baserun",#REF!)="False"</formula>
    </cfRule>
  </conditionalFormatting>
  <conditionalFormatting sqref="AH88:AH89">
    <cfRule type="expression" dxfId="240" priority="823" stopIfTrue="1">
      <formula>SEARCH("Baseline",$C88)="False"</formula>
    </cfRule>
  </conditionalFormatting>
  <conditionalFormatting sqref="AH89:AH92">
    <cfRule type="expression" dxfId="239" priority="683" stopIfTrue="1">
      <formula>SEARCH("Baserun",$C127)="False"</formula>
    </cfRule>
  </conditionalFormatting>
  <conditionalFormatting sqref="AH90:AH92">
    <cfRule type="expression" dxfId="238" priority="684" stopIfTrue="1">
      <formula>SEARCH("Baseline",$C90)="False"</formula>
    </cfRule>
  </conditionalFormatting>
  <conditionalFormatting sqref="AH93">
    <cfRule type="expression" dxfId="237" priority="816" stopIfTrue="1">
      <formula>SEARCH("Baserun",#REF!)="False"</formula>
    </cfRule>
  </conditionalFormatting>
  <conditionalFormatting sqref="AH93:AH94">
    <cfRule type="expression" dxfId="236" priority="817" stopIfTrue="1">
      <formula>SEARCH("Baseline",$C93)="False"</formula>
    </cfRule>
  </conditionalFormatting>
  <conditionalFormatting sqref="AH94:AH96">
    <cfRule type="expression" dxfId="235" priority="675" stopIfTrue="1">
      <formula>SEARCH("Baserun",$C132)="False"</formula>
    </cfRule>
  </conditionalFormatting>
  <conditionalFormatting sqref="AH95:AH96">
    <cfRule type="expression" dxfId="234" priority="676" stopIfTrue="1">
      <formula>SEARCH("Baseline",$C95)="False"</formula>
    </cfRule>
  </conditionalFormatting>
  <conditionalFormatting sqref="AH97">
    <cfRule type="expression" dxfId="233" priority="810" stopIfTrue="1">
      <formula>SEARCH("Baserun",#REF!)="False"</formula>
    </cfRule>
  </conditionalFormatting>
  <conditionalFormatting sqref="AH97:AH98">
    <cfRule type="expression" dxfId="232" priority="811" stopIfTrue="1">
      <formula>SEARCH("Baseline",$C97)="False"</formula>
    </cfRule>
  </conditionalFormatting>
  <conditionalFormatting sqref="AH98:AH100">
    <cfRule type="expression" dxfId="231" priority="667" stopIfTrue="1">
      <formula>SEARCH("Baserun",$C136)="False"</formula>
    </cfRule>
  </conditionalFormatting>
  <conditionalFormatting sqref="AH99:AH100">
    <cfRule type="expression" dxfId="230" priority="668" stopIfTrue="1">
      <formula>SEARCH("Baseline",$C99)="False"</formula>
    </cfRule>
  </conditionalFormatting>
  <conditionalFormatting sqref="AH101">
    <cfRule type="expression" dxfId="229" priority="805" stopIfTrue="1">
      <formula>SEARCH("Baseline",$C101)="False"</formula>
    </cfRule>
    <cfRule type="expression" dxfId="228" priority="804" stopIfTrue="1">
      <formula>SEARCH("Baserun",#REF!)="False"</formula>
    </cfRule>
  </conditionalFormatting>
  <conditionalFormatting sqref="AH102">
    <cfRule type="expression" dxfId="227" priority="240" stopIfTrue="1">
      <formula>SEARCH("Baseline",$C102)="False"</formula>
    </cfRule>
    <cfRule type="expression" dxfId="226" priority="239" stopIfTrue="1">
      <formula>SEARCH("Baserun",$C140)="False"</formula>
    </cfRule>
  </conditionalFormatting>
  <conditionalFormatting sqref="AH103">
    <cfRule type="expression" dxfId="225" priority="799" stopIfTrue="1">
      <formula>SEARCH("Baseline",$C103)="False"</formula>
    </cfRule>
    <cfRule type="expression" dxfId="224" priority="798" stopIfTrue="1">
      <formula>SEARCH("Baserun",#REF!)="False"</formula>
    </cfRule>
  </conditionalFormatting>
  <conditionalFormatting sqref="AH104">
    <cfRule type="expression" dxfId="223" priority="236" stopIfTrue="1">
      <formula>SEARCH("Baseline",$C104)="False"</formula>
    </cfRule>
    <cfRule type="expression" dxfId="222" priority="235" stopIfTrue="1">
      <formula>SEARCH("Baserun",$C142)="False"</formula>
    </cfRule>
  </conditionalFormatting>
  <conditionalFormatting sqref="AH105">
    <cfRule type="expression" dxfId="221" priority="793" stopIfTrue="1">
      <formula>SEARCH("Baseline",$C105)="False"</formula>
    </cfRule>
    <cfRule type="expression" dxfId="220" priority="792" stopIfTrue="1">
      <formula>SEARCH("Baserun",#REF!)="False"</formula>
    </cfRule>
  </conditionalFormatting>
  <conditionalFormatting sqref="AH106:AH108">
    <cfRule type="expression" dxfId="219" priority="232" stopIfTrue="1">
      <formula>SEARCH("Baseline",$C106)="False"</formula>
    </cfRule>
    <cfRule type="expression" dxfId="218" priority="231" stopIfTrue="1">
      <formula>SEARCH("Baserun",$C144)="False"</formula>
    </cfRule>
  </conditionalFormatting>
  <conditionalFormatting sqref="AH110">
    <cfRule type="expression" dxfId="217" priority="787" stopIfTrue="1">
      <formula>SEARCH("Baseline",$C110)="False"</formula>
    </cfRule>
    <cfRule type="expression" dxfId="216" priority="786" stopIfTrue="1">
      <formula>SEARCH("Baserun",#REF!)="False"</formula>
    </cfRule>
  </conditionalFormatting>
  <conditionalFormatting sqref="AH111:AH113">
    <cfRule type="expression" dxfId="215" priority="228" stopIfTrue="1">
      <formula>SEARCH("Baseline",$C111)="False"</formula>
    </cfRule>
    <cfRule type="expression" dxfId="214" priority="227" stopIfTrue="1">
      <formula>SEARCH("Baserun",$C149)="False"</formula>
    </cfRule>
  </conditionalFormatting>
  <conditionalFormatting sqref="AH114">
    <cfRule type="expression" dxfId="213" priority="304" stopIfTrue="1">
      <formula>SEARCH("Baseline",$C114)="False"</formula>
    </cfRule>
    <cfRule type="expression" dxfId="212" priority="303" stopIfTrue="1">
      <formula>SEARCH("Baserun",#REF!)="False"</formula>
    </cfRule>
  </conditionalFormatting>
  <conditionalFormatting sqref="AH115:AH116">
    <cfRule type="expression" dxfId="211" priority="220" stopIfTrue="1">
      <formula>SEARCH("Baseline",$C115)="False"</formula>
    </cfRule>
    <cfRule type="expression" dxfId="210" priority="219" stopIfTrue="1">
      <formula>SEARCH("Baserun",$C153)="False"</formula>
    </cfRule>
  </conditionalFormatting>
  <conditionalFormatting sqref="AH117">
    <cfRule type="expression" dxfId="209" priority="274" stopIfTrue="1">
      <formula>SEARCH("Baseline",$C117)="False"</formula>
    </cfRule>
    <cfRule type="expression" dxfId="208" priority="273" stopIfTrue="1">
      <formula>SEARCH("Baserun",#REF!)="False"</formula>
    </cfRule>
  </conditionalFormatting>
  <conditionalFormatting sqref="AH118">
    <cfRule type="expression" dxfId="207" priority="216" stopIfTrue="1">
      <formula>SEARCH("Baseline",$C118)="False"</formula>
    </cfRule>
    <cfRule type="expression" dxfId="206" priority="215" stopIfTrue="1">
      <formula>SEARCH("Baserun",$C156)="False"</formula>
    </cfRule>
  </conditionalFormatting>
  <conditionalFormatting sqref="AH119">
    <cfRule type="expression" dxfId="205" priority="253" stopIfTrue="1">
      <formula>SEARCH("Baserun",#REF!)="False"</formula>
    </cfRule>
    <cfRule type="expression" dxfId="204" priority="254" stopIfTrue="1">
      <formula>SEARCH("Baseline",$C119)="False"</formula>
    </cfRule>
  </conditionalFormatting>
  <conditionalFormatting sqref="AH120">
    <cfRule type="expression" dxfId="203" priority="211" stopIfTrue="1">
      <formula>SEARCH("Baserun",$C158)="False"</formula>
    </cfRule>
    <cfRule type="expression" dxfId="202" priority="212" stopIfTrue="1">
      <formula>SEARCH("Baseline",$C120)="False"</formula>
    </cfRule>
  </conditionalFormatting>
  <conditionalFormatting sqref="AH121">
    <cfRule type="expression" dxfId="201" priority="203" stopIfTrue="1">
      <formula>SEARCH("Baserun",#REF!)="False"</formula>
    </cfRule>
    <cfRule type="expression" dxfId="200" priority="204" stopIfTrue="1">
      <formula>SEARCH("Baseline",$C121)="False"</formula>
    </cfRule>
  </conditionalFormatting>
  <conditionalFormatting sqref="AH122:AH124">
    <cfRule type="expression" dxfId="199" priority="180" stopIfTrue="1">
      <formula>SEARCH("Baseline",$C122)="False"</formula>
    </cfRule>
    <cfRule type="expression" dxfId="198" priority="179" stopIfTrue="1">
      <formula>SEARCH("Baserun",$C160)="False"</formula>
    </cfRule>
  </conditionalFormatting>
  <conditionalFormatting sqref="AH125">
    <cfRule type="expression" dxfId="197" priority="172" stopIfTrue="1">
      <formula>SEARCH("Baseline",$C125)="False"</formula>
    </cfRule>
    <cfRule type="expression" dxfId="196" priority="171" stopIfTrue="1">
      <formula>SEARCH("Baserun",#REF!)="False"</formula>
    </cfRule>
  </conditionalFormatting>
  <conditionalFormatting sqref="AH126:AH128">
    <cfRule type="expression" dxfId="195" priority="147" stopIfTrue="1">
      <formula>SEARCH("Baserun",$C164)="False"</formula>
    </cfRule>
    <cfRule type="expression" dxfId="194" priority="148" stopIfTrue="1">
      <formula>SEARCH("Baseline",$C126)="False"</formula>
    </cfRule>
  </conditionalFormatting>
  <conditionalFormatting sqref="AJ10:AJ22">
    <cfRule type="expression" dxfId="193" priority="773" stopIfTrue="1">
      <formula>SEARCH("Baserun",#REF!)="False"</formula>
    </cfRule>
    <cfRule type="expression" dxfId="192" priority="774" stopIfTrue="1">
      <formula>SEARCH("Baseline",$C10)="False"</formula>
    </cfRule>
  </conditionalFormatting>
  <conditionalFormatting sqref="AJ26:AJ32">
    <cfRule type="expression" dxfId="191" priority="770" stopIfTrue="1">
      <formula>SEARCH("Baseline",$C26)="False"</formula>
    </cfRule>
    <cfRule type="expression" dxfId="190" priority="769" stopIfTrue="1">
      <formula>SEARCH("Baserun",#REF!)="False"</formula>
    </cfRule>
  </conditionalFormatting>
  <conditionalFormatting sqref="AJ36:AJ37">
    <cfRule type="expression" dxfId="189" priority="767" stopIfTrue="1">
      <formula>SEARCH("Baserun",#REF!)="False"</formula>
    </cfRule>
    <cfRule type="expression" dxfId="188" priority="768" stopIfTrue="1">
      <formula>SEARCH("Baseline",$C36)="False"</formula>
    </cfRule>
  </conditionalFormatting>
  <conditionalFormatting sqref="AJ39:AJ45">
    <cfRule type="expression" dxfId="187" priority="764" stopIfTrue="1">
      <formula>SEARCH("Baseline",$C39)="False"</formula>
    </cfRule>
    <cfRule type="expression" dxfId="186" priority="763" stopIfTrue="1">
      <formula>SEARCH("Baserun",#REF!)="False"</formula>
    </cfRule>
  </conditionalFormatting>
  <conditionalFormatting sqref="AJ46:AJ48">
    <cfRule type="expression" dxfId="185" priority="1025" stopIfTrue="1">
      <formula>SEARCH("Baseline",$C46)="False"</formula>
    </cfRule>
    <cfRule type="expression" dxfId="184" priority="1024" stopIfTrue="1">
      <formula>SEARCH("Baserun",$C85)="False"</formula>
    </cfRule>
  </conditionalFormatting>
  <conditionalFormatting sqref="AJ49:AJ50">
    <cfRule type="expression" dxfId="183" priority="762" stopIfTrue="1">
      <formula>SEARCH("Baseline",$C49)="False"</formula>
    </cfRule>
    <cfRule type="expression" dxfId="182" priority="761" stopIfTrue="1">
      <formula>SEARCH("Baserun",#REF!)="False"</formula>
    </cfRule>
  </conditionalFormatting>
  <conditionalFormatting sqref="AJ51:AJ60">
    <cfRule type="expression" dxfId="181" priority="1014" stopIfTrue="1">
      <formula>SEARCH("Baserun",$C90)="False"</formula>
    </cfRule>
    <cfRule type="expression" dxfId="180" priority="1015" stopIfTrue="1">
      <formula>SEARCH("Baseline",$C51)="False"</formula>
    </cfRule>
  </conditionalFormatting>
  <conditionalFormatting sqref="AJ61:AJ62">
    <cfRule type="expression" dxfId="179" priority="760" stopIfTrue="1">
      <formula>SEARCH("Baseline",$C61)="False"</formula>
    </cfRule>
    <cfRule type="expression" dxfId="178" priority="759" stopIfTrue="1">
      <formula>SEARCH("Baserun",#REF!)="False"</formula>
    </cfRule>
  </conditionalFormatting>
  <conditionalFormatting sqref="AJ63:AJ72">
    <cfRule type="expression" dxfId="177" priority="1004" stopIfTrue="1">
      <formula>SEARCH("Baserun",$C102)="False"</formula>
    </cfRule>
    <cfRule type="expression" dxfId="176" priority="1005" stopIfTrue="1">
      <formula>SEARCH("Baseline",$C63)="False"</formula>
    </cfRule>
  </conditionalFormatting>
  <conditionalFormatting sqref="AJ73:AJ128">
    <cfRule type="expression" dxfId="175" priority="146" stopIfTrue="1">
      <formula>SEARCH("Baseline",$C73)="False"</formula>
    </cfRule>
    <cfRule type="expression" dxfId="174" priority="145" stopIfTrue="1">
      <formula>SEARCH("Baserun",#REF!)="False"</formula>
    </cfRule>
  </conditionalFormatting>
  <conditionalFormatting sqref="AN5:AN35">
    <cfRule type="expression" dxfId="173" priority="700" stopIfTrue="1">
      <formula>"IF($AA$6=1.1*$Z$6)"</formula>
    </cfRule>
    <cfRule type="containsText" dxfId="172" priority="699" stopIfTrue="1" operator="containsText" text="Fail">
      <formula>NOT(ISERROR(SEARCH("Fail",AN5)))</formula>
    </cfRule>
    <cfRule type="containsText" dxfId="171" priority="698" stopIfTrue="1" operator="containsText" text="Pass">
      <formula>NOT(ISERROR(SEARCH("Pass",AN5)))</formula>
    </cfRule>
  </conditionalFormatting>
  <conditionalFormatting sqref="AN6:AN9">
    <cfRule type="containsText" dxfId="169" priority="1879" stopIfTrue="1" operator="containsText" text="Pass">
      <formula>NOT(ISERROR(SEARCH("Pass",AN6)))</formula>
    </cfRule>
    <cfRule type="containsText" dxfId="168" priority="1880" stopIfTrue="1" operator="containsText" text="Fail">
      <formula>NOT(ISERROR(SEARCH("Fail",AN6)))</formula>
    </cfRule>
    <cfRule type="expression" dxfId="167" priority="1881" stopIfTrue="1">
      <formula>"IF($AA$6=1.1*$Z$6)"</formula>
    </cfRule>
  </conditionalFormatting>
  <conditionalFormatting sqref="AN36:AN113">
    <cfRule type="containsText" dxfId="166" priority="779" stopIfTrue="1" operator="containsText" text="Pass">
      <formula>NOT(ISERROR(SEARCH("Pass",AN36)))</formula>
    </cfRule>
    <cfRule type="containsText" dxfId="165" priority="780" stopIfTrue="1" operator="containsText" text="Fail">
      <formula>NOT(ISERROR(SEARCH("Fail",AN36)))</formula>
    </cfRule>
    <cfRule type="expression" dxfId="164" priority="781" stopIfTrue="1">
      <formula>"IF($AA$6=1.1*$Z$6)"</formula>
    </cfRule>
  </conditionalFormatting>
  <conditionalFormatting sqref="AN106:AN109">
    <cfRule type="containsText" dxfId="163" priority="776" stopIfTrue="1" operator="containsText" text="Pass">
      <formula>NOT(ISERROR(SEARCH("Pass",AN106)))</formula>
    </cfRule>
    <cfRule type="containsText" dxfId="162" priority="777" stopIfTrue="1" operator="containsText" text="Fail">
      <formula>NOT(ISERROR(SEARCH("Fail",AN106)))</formula>
    </cfRule>
    <cfRule type="expression" dxfId="161" priority="778" stopIfTrue="1">
      <formula>"IF($AA$6=1.1*$Z$6)"</formula>
    </cfRule>
  </conditionalFormatting>
  <conditionalFormatting sqref="AN114:AN128">
    <cfRule type="containsText" dxfId="160" priority="169" stopIfTrue="1" operator="containsText" text="Fail">
      <formula>NOT(ISERROR(SEARCH("Fail",AN114)))</formula>
    </cfRule>
    <cfRule type="expression" dxfId="159" priority="170" stopIfTrue="1">
      <formula>"IF($AA$6=1.1*$Z$6)"</formula>
    </cfRule>
    <cfRule type="containsText" dxfId="158" priority="168" stopIfTrue="1" operator="containsText" text="Pass">
      <formula>NOT(ISERROR(SEARCH("Pass",AN114)))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7" stopIfTrue="1" operator="containsText" id="{8C8D0CCB-758E-476C-B3BE-C933B9AF9B6D}">
            <xm:f>NOT(ISERROR(SEARCH("=",AN5)))</xm:f>
            <xm:f>"="</xm:f>
            <x14:dxf>
              <fill>
                <patternFill>
                  <bgColor theme="0"/>
                </patternFill>
              </fill>
            </x14:dxf>
          </x14:cfRule>
          <xm:sqref>AN5:AN128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1FC00-E871-4750-A10A-9E8A1EE6B8E8}">
  <sheetPr codeName="Sheet2"/>
  <dimension ref="A1:U128"/>
  <sheetViews>
    <sheetView topLeftCell="B2" workbookViewId="0">
      <selection activeCell="E5" sqref="E5:E128"/>
    </sheetView>
  </sheetViews>
  <sheetFormatPr defaultColWidth="8.88671875" defaultRowHeight="14.4" outlineLevelCol="1" x14ac:dyDescent="0.3"/>
  <cols>
    <col min="1" max="1" width="6.109375" style="22" hidden="1" customWidth="1"/>
    <col min="2" max="2" width="17.5546875" style="23" bestFit="1" customWidth="1"/>
    <col min="3" max="3" width="53.88671875" style="24" customWidth="1"/>
    <col min="4" max="4" width="14.6640625" style="25" customWidth="1"/>
    <col min="5" max="5" width="22.5546875" style="25" customWidth="1"/>
    <col min="6" max="6" width="14.6640625" style="25" customWidth="1" outlineLevel="1"/>
    <col min="7" max="7" width="21" style="25" customWidth="1" outlineLevel="1"/>
    <col min="8" max="8" width="14.6640625" style="25" customWidth="1" outlineLevel="1"/>
    <col min="9" max="9" width="20.88671875" style="25" customWidth="1" outlineLevel="1"/>
    <col min="10" max="10" width="15.33203125" style="25" customWidth="1"/>
    <col min="11" max="11" width="21.6640625" style="25" customWidth="1"/>
    <col min="12" max="14" width="14.6640625" style="25" customWidth="1"/>
    <col min="15" max="15" width="13.44140625" style="25" customWidth="1"/>
    <col min="16" max="17" width="7.6640625" style="25" customWidth="1"/>
    <col min="18" max="18" width="7.33203125" style="27" customWidth="1"/>
    <col min="19" max="19" width="15.44140625" style="28" customWidth="1"/>
    <col min="20" max="21" width="17.44140625" style="24" customWidth="1"/>
    <col min="22" max="16384" width="8.88671875" style="24"/>
  </cols>
  <sheetData>
    <row r="1" spans="1:20" ht="15" hidden="1" customHeight="1" x14ac:dyDescent="0.3">
      <c r="B1" s="23" t="s">
        <v>0</v>
      </c>
      <c r="D1" s="25">
        <v>1</v>
      </c>
      <c r="F1" s="25">
        <v>2</v>
      </c>
      <c r="H1" s="25">
        <v>3</v>
      </c>
      <c r="J1" s="25">
        <v>4</v>
      </c>
      <c r="L1" s="25">
        <v>12</v>
      </c>
      <c r="N1" s="25">
        <v>13</v>
      </c>
      <c r="T1" s="24">
        <v>16</v>
      </c>
    </row>
    <row r="2" spans="1:20" ht="53.4" customHeight="1" x14ac:dyDescent="0.3">
      <c r="B2" s="29" t="s">
        <v>66</v>
      </c>
      <c r="C2" s="88" t="s">
        <v>1</v>
      </c>
      <c r="D2" s="90" t="s">
        <v>195</v>
      </c>
      <c r="E2" s="91"/>
      <c r="F2" s="90" t="s">
        <v>196</v>
      </c>
      <c r="G2" s="91"/>
      <c r="H2" s="90" t="s">
        <v>197</v>
      </c>
      <c r="I2" s="91"/>
      <c r="J2" s="90" t="s">
        <v>198</v>
      </c>
      <c r="K2" s="91"/>
      <c r="L2" s="92" t="s">
        <v>3</v>
      </c>
      <c r="M2" s="30"/>
      <c r="N2" s="30"/>
      <c r="O2" s="31"/>
      <c r="P2" s="33"/>
      <c r="Q2" s="34"/>
    </row>
    <row r="3" spans="1:20" s="43" customFormat="1" ht="34.5" customHeight="1" x14ac:dyDescent="0.25">
      <c r="A3" s="22"/>
      <c r="B3" s="35" t="s">
        <v>358</v>
      </c>
      <c r="C3" s="88"/>
      <c r="D3" s="32" t="s">
        <v>215</v>
      </c>
      <c r="E3" s="36"/>
      <c r="F3" s="32" t="s">
        <v>216</v>
      </c>
      <c r="G3" s="36"/>
      <c r="H3" s="32" t="s">
        <v>217</v>
      </c>
      <c r="I3" s="36"/>
      <c r="J3" s="32" t="s">
        <v>215</v>
      </c>
      <c r="K3" s="36"/>
      <c r="L3" s="92" t="s">
        <v>199</v>
      </c>
      <c r="M3" s="31"/>
      <c r="N3" s="96" t="s">
        <v>4</v>
      </c>
      <c r="O3" s="97"/>
      <c r="P3" s="39"/>
      <c r="Q3" s="40"/>
      <c r="R3" s="41"/>
      <c r="S3" s="84" t="s">
        <v>55</v>
      </c>
    </row>
    <row r="4" spans="1:20" s="43" customFormat="1" ht="33" customHeight="1" thickBot="1" x14ac:dyDescent="0.3">
      <c r="A4" s="45">
        <f>COUNTIF(A5:A38,"x")</f>
        <v>13</v>
      </c>
      <c r="B4" s="46"/>
      <c r="C4" s="89"/>
      <c r="D4" s="47" t="s">
        <v>5</v>
      </c>
      <c r="E4" s="48" t="s">
        <v>6</v>
      </c>
      <c r="F4" s="49" t="s">
        <v>5</v>
      </c>
      <c r="G4" s="85" t="s">
        <v>6</v>
      </c>
      <c r="H4" s="49" t="s">
        <v>5</v>
      </c>
      <c r="I4" s="85" t="s">
        <v>6</v>
      </c>
      <c r="J4" s="49" t="s">
        <v>5</v>
      </c>
      <c r="K4" s="85" t="s">
        <v>6</v>
      </c>
      <c r="L4" s="47" t="s">
        <v>5</v>
      </c>
      <c r="M4" s="53" t="s">
        <v>6</v>
      </c>
      <c r="N4" s="47" t="s">
        <v>5</v>
      </c>
      <c r="O4" s="53" t="s">
        <v>6</v>
      </c>
      <c r="P4" s="54"/>
      <c r="Q4" s="55"/>
      <c r="R4" s="41"/>
      <c r="S4" s="42"/>
    </row>
    <row r="5" spans="1:20" s="43" customFormat="1" ht="26.25" customHeight="1" x14ac:dyDescent="0.3">
      <c r="A5" s="45"/>
      <c r="B5" s="57" t="str">
        <f>B3</f>
        <v>CBECC 2025.2</v>
      </c>
      <c r="C5" s="16" t="s">
        <v>87</v>
      </c>
      <c r="D5" s="58">
        <f>INDEX(Output!$C$5:$JM$185,MATCH($C5,Output!$C$5:$C$185,0),254)</f>
        <v>6.3054600000000001</v>
      </c>
      <c r="E5" s="59">
        <v>7.91</v>
      </c>
      <c r="F5" s="58">
        <f>'Results LSC'!F5</f>
        <v>3.4970108786860545</v>
      </c>
      <c r="G5" s="86">
        <v>3.4970108786860545</v>
      </c>
      <c r="H5" s="58">
        <f>'Results LSC'!H5</f>
        <v>3.726817061300295E-2</v>
      </c>
      <c r="I5" s="86">
        <v>3.726817061300295E-2</v>
      </c>
      <c r="J5" s="58">
        <f>'Results LSC'!J5</f>
        <v>15.65820733172615</v>
      </c>
      <c r="K5" s="86">
        <v>15.65820733172615</v>
      </c>
      <c r="L5" s="62"/>
      <c r="M5" s="58"/>
      <c r="N5" s="62"/>
      <c r="O5" s="58"/>
      <c r="P5" s="58"/>
      <c r="Q5" s="58"/>
      <c r="R5" s="64"/>
      <c r="S5" s="65">
        <f>IF(ISNUMBER(SEARCH("RetlMed",C5)),Lookup!D$2,IF(ISNUMBER(SEARCH("OffSml",C5)),Lookup!A$2,IF(ISNUMBER(SEARCH("OffMed",C5)),Lookup!B$2,IF(ISNUMBER(SEARCH("OffLrg",C5)),Lookup!C$2,IF(ISNUMBER(SEARCH("RetlStrp",C5)),Lookup!E$2)))))</f>
        <v>53627.8</v>
      </c>
    </row>
    <row r="6" spans="1:20" s="43" customFormat="1" ht="26.25" customHeight="1" x14ac:dyDescent="0.3">
      <c r="A6" s="45"/>
      <c r="B6" s="57" t="str">
        <f t="shared" ref="B6:B69" si="0">B5</f>
        <v>CBECC 2025.2</v>
      </c>
      <c r="C6" s="66" t="s">
        <v>88</v>
      </c>
      <c r="D6" s="67">
        <f>INDEX(Output!$C$5:$JM$185,MATCH($C6,Output!$C$5:$C$185,0),254)</f>
        <v>6.5788000000000002</v>
      </c>
      <c r="E6" s="59">
        <v>8.4700000000000006</v>
      </c>
      <c r="F6" s="67">
        <f>'Results LSC'!F6</f>
        <v>3.4799115384185066</v>
      </c>
      <c r="G6" s="86">
        <v>3.4799115384185066</v>
      </c>
      <c r="H6" s="67">
        <f>'Results LSC'!H6</f>
        <v>4.0409265343720975E-2</v>
      </c>
      <c r="I6" s="86">
        <v>4.0409265343720975E-2</v>
      </c>
      <c r="J6" s="67">
        <f>'Results LSC'!J6</f>
        <v>15.913887416123801</v>
      </c>
      <c r="K6" s="86">
        <v>15.913887416123801</v>
      </c>
      <c r="L6" s="69">
        <f>IF($D$5=0,"",(D6-D$5)/D$5)</f>
        <v>4.3349731819724513E-2</v>
      </c>
      <c r="M6" s="70">
        <f>IF($E$5=0,"",(E6-E$5)/E$5)</f>
        <v>7.0796460176991219E-2</v>
      </c>
      <c r="N6" s="69">
        <f>IF($J$5=0,"",(J6-J$5)/J$5)</f>
        <v>1.6328822257935031E-2</v>
      </c>
      <c r="O6" s="70">
        <f>IF($K$5=0,"",(K6-K$5)/K$5)</f>
        <v>1.6328822257935031E-2</v>
      </c>
      <c r="P6" s="67" t="str">
        <f>IF(AND(L6&gt;=0,M6&gt;=0), "Yes", "No")</f>
        <v>Yes</v>
      </c>
      <c r="Q6" s="67" t="str">
        <f t="shared" ref="Q6:Q20" si="1">IF(AND(L6&lt;0,M6&lt;0), "No", "Yes")</f>
        <v>Yes</v>
      </c>
      <c r="R6" s="64"/>
      <c r="S6" s="65">
        <f>IF(ISNUMBER(SEARCH("RetlMed",C6)),Lookup!D$2,IF(ISNUMBER(SEARCH("OffSml",C6)),Lookup!A$2,IF(ISNUMBER(SEARCH("OffMed",C6)),Lookup!B$2,IF(ISNUMBER(SEARCH("OffLrg",C6)),Lookup!C$2,IF(ISNUMBER(SEARCH("RetlStrp",C6)),Lookup!E$2)))))</f>
        <v>53627.8</v>
      </c>
    </row>
    <row r="7" spans="1:20" s="43" customFormat="1" ht="26.25" customHeight="1" x14ac:dyDescent="0.3">
      <c r="A7" s="45"/>
      <c r="B7" s="57" t="str">
        <f t="shared" si="0"/>
        <v>CBECC 2025.2</v>
      </c>
      <c r="C7" s="66" t="s">
        <v>89</v>
      </c>
      <c r="D7" s="67">
        <f>INDEX(Output!$C$5:$JM$185,MATCH($C7,Output!$C$5:$C$185,0),254)</f>
        <v>6.9243899999999998</v>
      </c>
      <c r="E7" s="59">
        <v>9.06</v>
      </c>
      <c r="F7" s="67">
        <f>'Results LSC'!F7</f>
        <v>3.4654414314963504</v>
      </c>
      <c r="G7" s="86">
        <v>3.4654414314963504</v>
      </c>
      <c r="H7" s="67">
        <f>'Results LSC'!H7</f>
        <v>4.434024890075669E-2</v>
      </c>
      <c r="I7" s="86">
        <v>4.434024890075669E-2</v>
      </c>
      <c r="J7" s="67">
        <f>'Results LSC'!J7</f>
        <v>16.257550759191176</v>
      </c>
      <c r="K7" s="86">
        <v>16.257550759191176</v>
      </c>
      <c r="L7" s="69">
        <f>IF($D$5=0,"",(D7-D$5)/D$5)</f>
        <v>9.81577870607378E-2</v>
      </c>
      <c r="M7" s="70">
        <f>IF($E$5=0,"",(E7-E$5)/E$5)</f>
        <v>0.14538558786346401</v>
      </c>
      <c r="N7" s="69">
        <f>IF($J$5=0,"",(J7-J$5)/J$5)</f>
        <v>3.8276631211202325E-2</v>
      </c>
      <c r="O7" s="70">
        <f>IF($K$5=0,"",(K7-K$5)/K$5)</f>
        <v>3.8276631211202325E-2</v>
      </c>
      <c r="P7" s="67" t="str">
        <f t="shared" ref="P7:P70" si="2">IF(AND(L7&gt;=0,M7&gt;=0), "Yes", "No")</f>
        <v>Yes</v>
      </c>
      <c r="Q7" s="67" t="str">
        <f t="shared" si="1"/>
        <v>Yes</v>
      </c>
      <c r="R7" s="64"/>
      <c r="S7" s="65">
        <f>IF(ISNUMBER(SEARCH("RetlMed",C7)),Lookup!D$2,IF(ISNUMBER(SEARCH("OffSml",C7)),Lookup!A$2,IF(ISNUMBER(SEARCH("OffMed",C7)),Lookup!B$2,IF(ISNUMBER(SEARCH("OffLrg",C7)),Lookup!C$2,IF(ISNUMBER(SEARCH("RetlStrp",C7)),Lookup!E$2)))))</f>
        <v>53627.8</v>
      </c>
    </row>
    <row r="8" spans="1:20" s="43" customFormat="1" ht="26.25" customHeight="1" x14ac:dyDescent="0.3">
      <c r="A8" s="45"/>
      <c r="B8" s="57" t="str">
        <f t="shared" si="0"/>
        <v>CBECC 2025.2</v>
      </c>
      <c r="C8" s="66" t="s">
        <v>90</v>
      </c>
      <c r="D8" s="67">
        <f>INDEX(Output!$C$5:$JM$185,MATCH($C8,Output!$C$5:$C$185,0),254)</f>
        <v>7.3152499999999998</v>
      </c>
      <c r="E8" s="59">
        <v>9.68</v>
      </c>
      <c r="F8" s="67">
        <f>'Results LSC'!F8</f>
        <v>3.4540107929096475</v>
      </c>
      <c r="G8" s="86">
        <v>3.4540107929096475</v>
      </c>
      <c r="H8" s="67">
        <f>'Results LSC'!H8</f>
        <v>4.8750834455263875E-2</v>
      </c>
      <c r="I8" s="86">
        <v>4.8750834455263875E-2</v>
      </c>
      <c r="J8" s="67">
        <f>'Results LSC'!J8</f>
        <v>16.659522377894202</v>
      </c>
      <c r="K8" s="86">
        <v>16.659522377894202</v>
      </c>
      <c r="L8" s="69">
        <f>IF($D$5=0,"",(D8-D$5)/D$5)</f>
        <v>0.16014533436101405</v>
      </c>
      <c r="M8" s="70">
        <f>IF($E$5=0,"",(E8-E$5)/E$5)</f>
        <v>0.2237673830594184</v>
      </c>
      <c r="N8" s="69">
        <f>IF($J$5=0,"",(J8-J$5)/J$5)</f>
        <v>6.3948255694585204E-2</v>
      </c>
      <c r="O8" s="70">
        <f>IF($K$5=0,"",(K8-K$5)/K$5)</f>
        <v>6.3948255694585204E-2</v>
      </c>
      <c r="P8" s="67" t="str">
        <f t="shared" si="2"/>
        <v>Yes</v>
      </c>
      <c r="Q8" s="67" t="str">
        <f t="shared" si="1"/>
        <v>Yes</v>
      </c>
      <c r="R8" s="64"/>
      <c r="S8" s="65">
        <f>IF(ISNUMBER(SEARCH("RetlMed",C8)),Lookup!D$2,IF(ISNUMBER(SEARCH("OffSml",C8)),Lookup!A$2,IF(ISNUMBER(SEARCH("OffMed",C8)),Lookup!B$2,IF(ISNUMBER(SEARCH("OffLrg",C8)),Lookup!C$2,IF(ISNUMBER(SEARCH("RetlStrp",C8)),Lookup!E$2)))))</f>
        <v>53627.8</v>
      </c>
    </row>
    <row r="9" spans="1:20" s="43" customFormat="1" ht="26.25" customHeight="1" x14ac:dyDescent="0.3">
      <c r="A9" s="45" t="s">
        <v>75</v>
      </c>
      <c r="B9" s="57" t="str">
        <f t="shared" si="0"/>
        <v>CBECC 2025.2</v>
      </c>
      <c r="C9" s="66" t="s">
        <v>91</v>
      </c>
      <c r="D9" s="67">
        <f>INDEX(Output!$C$5:$JM$185,MATCH($C9,Output!$C$5:$C$185,0),254)</f>
        <v>6.9243899999999998</v>
      </c>
      <c r="E9" s="59">
        <v>9.06</v>
      </c>
      <c r="F9" s="67">
        <f>'Results LSC'!F9</f>
        <v>3.4654414314963504</v>
      </c>
      <c r="G9" s="86">
        <v>3.4654414314963504</v>
      </c>
      <c r="H9" s="67">
        <f>'Results LSC'!H9</f>
        <v>4.434024890075669E-2</v>
      </c>
      <c r="I9" s="86">
        <v>4.434024890075669E-2</v>
      </c>
      <c r="J9" s="67">
        <f>'Results LSC'!J9</f>
        <v>16.257550759191176</v>
      </c>
      <c r="K9" s="86">
        <v>16.257550759191176</v>
      </c>
      <c r="L9" s="69">
        <f>IF($D$5=0,"",(D9-D$5)/D$5)</f>
        <v>9.81577870607378E-2</v>
      </c>
      <c r="M9" s="70">
        <f>IF($E$5=0,"",(E9-E$5)/E$5)</f>
        <v>0.14538558786346401</v>
      </c>
      <c r="N9" s="69">
        <f>IF($J$5=0,"",(J9-J$5)/J$5)</f>
        <v>3.8276631211202325E-2</v>
      </c>
      <c r="O9" s="70">
        <f>IF($K$5=0,"",(K9-K$5)/K$5)</f>
        <v>3.8276631211202325E-2</v>
      </c>
      <c r="P9" s="67" t="str">
        <f t="shared" si="2"/>
        <v>Yes</v>
      </c>
      <c r="Q9" s="67" t="str">
        <f t="shared" si="1"/>
        <v>Yes</v>
      </c>
      <c r="R9" s="64"/>
      <c r="S9" s="65">
        <f>IF(ISNUMBER(SEARCH("RetlMed",C9)),Lookup!D$2,IF(ISNUMBER(SEARCH("OffSml",C9)),Lookup!A$2,IF(ISNUMBER(SEARCH("OffMed",C9)),Lookup!B$2,IF(ISNUMBER(SEARCH("OffLrg",C9)),Lookup!C$2,IF(ISNUMBER(SEARCH("RetlStrp",C9)),Lookup!E$2)))))</f>
        <v>53627.8</v>
      </c>
    </row>
    <row r="10" spans="1:20" s="43" customFormat="1" ht="26.25" customHeight="1" x14ac:dyDescent="0.3">
      <c r="A10" s="45"/>
      <c r="B10" s="57" t="str">
        <f t="shared" si="0"/>
        <v>CBECC 2025.2</v>
      </c>
      <c r="C10" s="16" t="s">
        <v>92</v>
      </c>
      <c r="D10" s="58">
        <f>INDEX(Output!$C$5:$JM$185,MATCH($C10,Output!$C$5:$C$185,0),254)</f>
        <v>6.4266300000000003</v>
      </c>
      <c r="E10" s="59">
        <v>8.3000000000000007</v>
      </c>
      <c r="F10" s="58">
        <f>'Results LSC'!F10</f>
        <v>3.1059249201245915</v>
      </c>
      <c r="G10" s="86">
        <v>3.1059249201245915</v>
      </c>
      <c r="H10" s="58">
        <f>'Results LSC'!H10</f>
        <v>3.8428244505995926E-2</v>
      </c>
      <c r="I10" s="86">
        <v>3.8428244505995926E-2</v>
      </c>
      <c r="J10" s="58">
        <f>'Results LSC'!J10</f>
        <v>14.43972308774774</v>
      </c>
      <c r="K10" s="86">
        <v>14.43972308774774</v>
      </c>
      <c r="L10" s="62"/>
      <c r="M10" s="58"/>
      <c r="N10" s="62"/>
      <c r="O10" s="58"/>
      <c r="P10" s="58"/>
      <c r="Q10" s="58"/>
      <c r="R10" s="64"/>
      <c r="S10" s="65">
        <f>IF(ISNUMBER(SEARCH("RetlMed",C10)),Lookup!D$2,IF(ISNUMBER(SEARCH("OffSml",C10)),Lookup!A$2,IF(ISNUMBER(SEARCH("OffMed",C10)),Lookup!B$2,IF(ISNUMBER(SEARCH("OffLrg",C10)),Lookup!C$2,IF(ISNUMBER(SEARCH("RetlStrp",C10)),Lookup!E$2)))))</f>
        <v>498589</v>
      </c>
    </row>
    <row r="11" spans="1:20" s="43" customFormat="1" ht="26.25" customHeight="1" x14ac:dyDescent="0.3">
      <c r="A11" s="45"/>
      <c r="B11" s="57" t="str">
        <f t="shared" si="0"/>
        <v>CBECC 2025.2</v>
      </c>
      <c r="C11" s="66" t="s">
        <v>93</v>
      </c>
      <c r="D11" s="67">
        <f>INDEX(Output!$C$5:$JM$185,MATCH($C11,Output!$C$5:$C$185,0),254)</f>
        <v>6.77325</v>
      </c>
      <c r="E11" s="59"/>
      <c r="F11" s="67">
        <f>'Results LSC'!F11</f>
        <v>3.1165749745782598</v>
      </c>
      <c r="G11" s="86">
        <v>3.1165749745782598</v>
      </c>
      <c r="H11" s="67">
        <f>'Results LSC'!H11</f>
        <v>3.8572852590009005E-2</v>
      </c>
      <c r="I11" s="86">
        <v>3.8572852590009005E-2</v>
      </c>
      <c r="J11" s="67">
        <f>'Results LSC'!J11</f>
        <v>14.490575555095297</v>
      </c>
      <c r="K11" s="86">
        <v>14.490575555095297</v>
      </c>
      <c r="L11" s="69">
        <f>IF($D$10=0,"",(D11-D$10)/D$10)</f>
        <v>5.393495502308359E-2</v>
      </c>
      <c r="M11" s="70">
        <f>IF($E$10=0,"",(E11-E$10)/E$10)</f>
        <v>-1</v>
      </c>
      <c r="N11" s="69">
        <f>IF($J$10=0,"",(J11-J$10)/J$10)</f>
        <v>3.5217065478704269E-3</v>
      </c>
      <c r="O11" s="70">
        <f>IF($K$10=0,"",(K11-K$10)/K$10)</f>
        <v>3.5217065478704269E-3</v>
      </c>
      <c r="P11" s="67" t="str">
        <f t="shared" si="2"/>
        <v>No</v>
      </c>
      <c r="Q11" s="67" t="str">
        <f t="shared" si="1"/>
        <v>Yes</v>
      </c>
      <c r="R11" s="64"/>
      <c r="S11" s="65">
        <f>IF(ISNUMBER(SEARCH("RetlMed",C11)),Lookup!D$2,IF(ISNUMBER(SEARCH("OffSml",C11)),Lookup!A$2,IF(ISNUMBER(SEARCH("OffMed",C11)),Lookup!B$2,IF(ISNUMBER(SEARCH("OffLrg",C11)),Lookup!C$2,IF(ISNUMBER(SEARCH("RetlStrp",C11)),Lookup!E$2)))))</f>
        <v>498589</v>
      </c>
    </row>
    <row r="12" spans="1:20" s="43" customFormat="1" ht="26.25" customHeight="1" x14ac:dyDescent="0.3">
      <c r="A12" s="45" t="s">
        <v>75</v>
      </c>
      <c r="B12" s="57" t="str">
        <f t="shared" si="0"/>
        <v>CBECC 2025.2</v>
      </c>
      <c r="C12" s="66" t="s">
        <v>94</v>
      </c>
      <c r="D12" s="67">
        <f>INDEX(Output!$C$5:$JM$185,MATCH($C12,Output!$C$5:$C$185,0),254)</f>
        <v>6.8673000000000002</v>
      </c>
      <c r="E12" s="59"/>
      <c r="F12" s="67">
        <f>'Results LSC'!F12</f>
        <v>3.0917649607191495</v>
      </c>
      <c r="G12" s="86">
        <v>3.0917649607191495</v>
      </c>
      <c r="H12" s="67">
        <f>'Results LSC'!H12</f>
        <v>3.8702819356223259E-2</v>
      </c>
      <c r="I12" s="86">
        <v>3.8702819356223259E-2</v>
      </c>
      <c r="J12" s="67">
        <f>'Results LSC'!J12</f>
        <v>14.418854784215565</v>
      </c>
      <c r="K12" s="86">
        <v>14.418854784215565</v>
      </c>
      <c r="L12" s="69">
        <f>IF($D$10=0,"",(D12-D$10)/D$10)</f>
        <v>6.8569374617801229E-2</v>
      </c>
      <c r="M12" s="70">
        <f>IF($E$10=0,"",(E12-E$10)/E$10)</f>
        <v>-1</v>
      </c>
      <c r="N12" s="69">
        <f>IF($J$10=0,"",(J12-J$10)/J$10)</f>
        <v>-1.4452010890626068E-3</v>
      </c>
      <c r="O12" s="70">
        <f>IF($K$10=0,"",(K12-K$10)/K$10)</f>
        <v>-1.4452010890626068E-3</v>
      </c>
      <c r="P12" s="67" t="str">
        <f t="shared" si="2"/>
        <v>No</v>
      </c>
      <c r="Q12" s="67" t="str">
        <f t="shared" si="1"/>
        <v>Yes</v>
      </c>
      <c r="R12" s="64"/>
      <c r="S12" s="65">
        <f>IF(ISNUMBER(SEARCH("RetlMed",C12)),Lookup!D$2,IF(ISNUMBER(SEARCH("OffSml",C12)),Lookup!A$2,IF(ISNUMBER(SEARCH("OffMed",C12)),Lookup!B$2,IF(ISNUMBER(SEARCH("OffLrg",C12)),Lookup!C$2,IF(ISNUMBER(SEARCH("RetlStrp",C12)),Lookup!E$2)))))</f>
        <v>498589</v>
      </c>
    </row>
    <row r="13" spans="1:20" s="43" customFormat="1" ht="26.25" customHeight="1" x14ac:dyDescent="0.3">
      <c r="A13" s="45"/>
      <c r="B13" s="57" t="str">
        <f t="shared" si="0"/>
        <v>CBECC 2025.2</v>
      </c>
      <c r="C13" s="16" t="s">
        <v>92</v>
      </c>
      <c r="D13" s="58">
        <f>INDEX(Output!$C$5:$JM$185,MATCH($C13,Output!$C$5:$C$185,0),254)</f>
        <v>6.4266300000000003</v>
      </c>
      <c r="E13" s="59">
        <v>8.3000000000000007</v>
      </c>
      <c r="F13" s="58">
        <f>'Results LSC'!F13</f>
        <v>3.1059249201245915</v>
      </c>
      <c r="G13" s="86">
        <v>3.1059249201245915</v>
      </c>
      <c r="H13" s="58">
        <f>'Results LSC'!H13</f>
        <v>3.8428244505995926E-2</v>
      </c>
      <c r="I13" s="86">
        <v>3.8428244505995926E-2</v>
      </c>
      <c r="J13" s="58">
        <f>'Results LSC'!J13</f>
        <v>14.43972308774774</v>
      </c>
      <c r="K13" s="86">
        <v>14.43972308774774</v>
      </c>
      <c r="L13" s="62"/>
      <c r="M13" s="58"/>
      <c r="N13" s="62"/>
      <c r="O13" s="58"/>
      <c r="P13" s="58" t="str">
        <f t="shared" si="2"/>
        <v>Yes</v>
      </c>
      <c r="Q13" s="58"/>
      <c r="R13" s="64"/>
      <c r="S13" s="65">
        <f>IF(ISNUMBER(SEARCH("RetlMed",C13)),Lookup!D$2,IF(ISNUMBER(SEARCH("OffSml",C13)),Lookup!A$2,IF(ISNUMBER(SEARCH("OffMed",C13)),Lookup!B$2,IF(ISNUMBER(SEARCH("OffLrg",C13)),Lookup!C$2,IF(ISNUMBER(SEARCH("RetlStrp",C13)),Lookup!E$2)))))</f>
        <v>498589</v>
      </c>
    </row>
    <row r="14" spans="1:20" s="43" customFormat="1" ht="26.25" customHeight="1" x14ac:dyDescent="0.3">
      <c r="A14" s="45" t="s">
        <v>75</v>
      </c>
      <c r="B14" s="57" t="str">
        <f t="shared" si="0"/>
        <v>CBECC 2025.2</v>
      </c>
      <c r="C14" s="66" t="s">
        <v>95</v>
      </c>
      <c r="D14" s="67">
        <f>INDEX(Output!$C$5:$JM$185,MATCH($C14,Output!$C$5:$C$185,0),254)</f>
        <v>7.5393600000000003</v>
      </c>
      <c r="E14" s="59">
        <v>7.28</v>
      </c>
      <c r="F14" s="67">
        <f>'Results LSC'!F14</f>
        <v>3.3006544468490078</v>
      </c>
      <c r="G14" s="86">
        <v>3.3006544468490078</v>
      </c>
      <c r="H14" s="67">
        <f>'Results LSC'!H14</f>
        <v>4.7030118995806169E-2</v>
      </c>
      <c r="I14" s="86">
        <v>4.7030118995806169E-2</v>
      </c>
      <c r="J14" s="67">
        <f>'Results LSC'!J14</f>
        <v>15.964154518874016</v>
      </c>
      <c r="K14" s="86">
        <v>15.964154518874016</v>
      </c>
      <c r="L14" s="69">
        <f>IF($D$13=0,"",(D14-D$13)/D$13)</f>
        <v>0.17314362270739095</v>
      </c>
      <c r="M14" s="70">
        <f>IF($E$13=0,"",(E14-E$13)/E$13)</f>
        <v>-0.12289156626506029</v>
      </c>
      <c r="N14" s="73">
        <f>IF($J$13=0,"",(J14-J$13)/J$13)</f>
        <v>0.10557206823583565</v>
      </c>
      <c r="O14" s="70">
        <f>IF($K$13=0,"",(K14-K$13)/K$13)</f>
        <v>0.10557206823583565</v>
      </c>
      <c r="P14" s="67" t="str">
        <f t="shared" si="2"/>
        <v>No</v>
      </c>
      <c r="Q14" s="67" t="str">
        <f t="shared" si="1"/>
        <v>Yes</v>
      </c>
      <c r="R14" s="64"/>
      <c r="S14" s="65">
        <f>IF(ISNUMBER(SEARCH("RetlMed",C14)),Lookup!D$2,IF(ISNUMBER(SEARCH("OffSml",C14)),Lookup!A$2,IF(ISNUMBER(SEARCH("OffMed",C14)),Lookup!B$2,IF(ISNUMBER(SEARCH("OffLrg",C14)),Lookup!C$2,IF(ISNUMBER(SEARCH("RetlStrp",C14)),Lookup!E$2)))))</f>
        <v>498589</v>
      </c>
    </row>
    <row r="15" spans="1:20" s="43" customFormat="1" ht="26.25" customHeight="1" x14ac:dyDescent="0.3">
      <c r="A15" s="45"/>
      <c r="B15" s="57" t="str">
        <f t="shared" si="0"/>
        <v>CBECC 2025.2</v>
      </c>
      <c r="C15" s="66" t="s">
        <v>96</v>
      </c>
      <c r="D15" s="67">
        <f>INDEX(Output!$C$5:$JM$185,MATCH($C15,Output!$C$5:$C$185,0),254)</f>
        <v>7.6881300000000001</v>
      </c>
      <c r="E15" s="59">
        <v>6.87</v>
      </c>
      <c r="F15" s="67">
        <f>'Results LSC'!F15</f>
        <v>3.3609445856206213</v>
      </c>
      <c r="G15" s="86">
        <v>3.3609445856206213</v>
      </c>
      <c r="H15" s="67">
        <f>'Results LSC'!H15</f>
        <v>4.7911405987697282E-2</v>
      </c>
      <c r="I15" s="86">
        <v>4.7911405987697282E-2</v>
      </c>
      <c r="J15" s="67">
        <f>'Results LSC'!J15</f>
        <v>16.258019121405166</v>
      </c>
      <c r="K15" s="86">
        <v>16.258019121405166</v>
      </c>
      <c r="L15" s="69">
        <f>IF($D$13=0,"",(D15-D$13)/D$13)</f>
        <v>0.19629261370267151</v>
      </c>
      <c r="M15" s="70">
        <f>IF($E$13=0,"",(E15-E$13)/E$13)</f>
        <v>-0.1722891566265061</v>
      </c>
      <c r="N15" s="73">
        <f>IF($J$13=0,"",(J15-J$13)/J$13)</f>
        <v>0.12592319275154723</v>
      </c>
      <c r="O15" s="70">
        <f>IF($K$13=0,"",(K15-K$13)/K$13)</f>
        <v>0.12592319275154723</v>
      </c>
      <c r="P15" s="67" t="str">
        <f t="shared" si="2"/>
        <v>No</v>
      </c>
      <c r="Q15" s="67" t="str">
        <f t="shared" si="1"/>
        <v>Yes</v>
      </c>
      <c r="R15" s="64"/>
      <c r="S15" s="65">
        <f>IF(ISNUMBER(SEARCH("RetlMed",C15)),Lookup!D$2,IF(ISNUMBER(SEARCH("OffSml",C15)),Lookup!A$2,IF(ISNUMBER(SEARCH("OffMed",C15)),Lookup!B$2,IF(ISNUMBER(SEARCH("OffLrg",C15)),Lookup!C$2,IF(ISNUMBER(SEARCH("RetlStrp",C15)),Lookup!E$2)))))</f>
        <v>498589</v>
      </c>
    </row>
    <row r="16" spans="1:20" s="43" customFormat="1" ht="26.25" customHeight="1" x14ac:dyDescent="0.3">
      <c r="A16" s="45"/>
      <c r="B16" s="57" t="str">
        <f t="shared" si="0"/>
        <v>CBECC 2025.2</v>
      </c>
      <c r="C16" s="16" t="s">
        <v>94</v>
      </c>
      <c r="D16" s="58">
        <f>INDEX(Output!$C$5:$JM$185,MATCH($C16,Output!$C$5:$C$185,0),254)</f>
        <v>6.8673000000000002</v>
      </c>
      <c r="E16" s="59"/>
      <c r="F16" s="58">
        <f>'Results LSC'!F16</f>
        <v>3.0917649607191495</v>
      </c>
      <c r="G16" s="86">
        <v>3.0917649607191495</v>
      </c>
      <c r="H16" s="58">
        <f>'Results LSC'!H16</f>
        <v>3.8702819356223259E-2</v>
      </c>
      <c r="I16" s="86">
        <v>3.8702819356223259E-2</v>
      </c>
      <c r="J16" s="58">
        <f>'Results LSC'!J16</f>
        <v>14.418854784215565</v>
      </c>
      <c r="K16" s="86">
        <v>14.418854784215565</v>
      </c>
      <c r="L16" s="62"/>
      <c r="M16" s="58"/>
      <c r="N16" s="62"/>
      <c r="O16" s="58"/>
      <c r="P16" s="58"/>
      <c r="Q16" s="58"/>
      <c r="R16" s="64"/>
      <c r="S16" s="65">
        <f>IF(ISNUMBER(SEARCH("RetlMed",C16)),Lookup!D$2,IF(ISNUMBER(SEARCH("OffSml",C16)),Lookup!A$2,IF(ISNUMBER(SEARCH("OffMed",C16)),Lookup!B$2,IF(ISNUMBER(SEARCH("OffLrg",C16)),Lookup!C$2,IF(ISNUMBER(SEARCH("RetlStrp",C16)),Lookup!E$2)))))</f>
        <v>498589</v>
      </c>
    </row>
    <row r="17" spans="1:21" s="43" customFormat="1" ht="26.25" customHeight="1" x14ac:dyDescent="0.3">
      <c r="A17" s="45"/>
      <c r="B17" s="57" t="str">
        <f t="shared" si="0"/>
        <v>CBECC 2025.2</v>
      </c>
      <c r="C17" s="66" t="s">
        <v>97</v>
      </c>
      <c r="D17" s="67">
        <f>INDEX(Output!$C$5:$JM$185,MATCH($C17,Output!$C$5:$C$185,0),254)</f>
        <v>6.86693</v>
      </c>
      <c r="E17" s="59"/>
      <c r="F17" s="67">
        <f>'Results LSC'!F17</f>
        <v>3.0919655267163937</v>
      </c>
      <c r="G17" s="86">
        <v>3.0919655267163937</v>
      </c>
      <c r="H17" s="67">
        <f>'Results LSC'!H17</f>
        <v>3.8699610300267355E-2</v>
      </c>
      <c r="I17" s="86">
        <v>3.8699610300267355E-2</v>
      </c>
      <c r="J17" s="67">
        <f>'Results LSC'!J17</f>
        <v>14.419275865754816</v>
      </c>
      <c r="K17" s="86">
        <v>14.419275865754816</v>
      </c>
      <c r="L17" s="69">
        <f>IF($D$16=0,"",(D17-D$16)/D$16)</f>
        <v>-5.3878525767070534E-5</v>
      </c>
      <c r="M17" s="70" t="str">
        <f>IF($E$16=0,"",(E17-E$16)/E$16)</f>
        <v/>
      </c>
      <c r="N17" s="69">
        <f>IF($J$16=0,"",(J17-J$16)/J$16)</f>
        <v>2.9203535617273493E-5</v>
      </c>
      <c r="O17" s="70">
        <f>IF($K$16=0,"",(K17-K$16)/K$16)</f>
        <v>2.9203535617273493E-5</v>
      </c>
      <c r="P17" s="67" t="str">
        <f t="shared" si="2"/>
        <v>No</v>
      </c>
      <c r="Q17" s="67" t="str">
        <f t="shared" si="1"/>
        <v>Yes</v>
      </c>
      <c r="R17" s="64"/>
      <c r="S17" s="65">
        <f>IF(ISNUMBER(SEARCH("RetlMed",C17)),Lookup!D$2,IF(ISNUMBER(SEARCH("OffSml",C17)),Lookup!A$2,IF(ISNUMBER(SEARCH("OffMed",C17)),Lookup!B$2,IF(ISNUMBER(SEARCH("OffLrg",C17)),Lookup!C$2,IF(ISNUMBER(SEARCH("RetlStrp",C17)),Lookup!E$2)))))</f>
        <v>498589</v>
      </c>
    </row>
    <row r="18" spans="1:21" s="76" customFormat="1" ht="25.5" customHeight="1" x14ac:dyDescent="0.3">
      <c r="A18" s="45"/>
      <c r="B18" s="57" t="str">
        <f t="shared" si="0"/>
        <v>CBECC 2025.2</v>
      </c>
      <c r="C18" s="17" t="s">
        <v>98</v>
      </c>
      <c r="D18" s="67">
        <f>INDEX(Output!$C$5:$JM$185,MATCH($C18,Output!$C$5:$C$185,0),254)</f>
        <v>6.8578099999999997</v>
      </c>
      <c r="E18" s="59"/>
      <c r="F18" s="67">
        <f>'Results LSC'!F18</f>
        <v>3.1135063148204232</v>
      </c>
      <c r="G18" s="86">
        <v>3.1135063148204232</v>
      </c>
      <c r="H18" s="67">
        <f>'Results LSC'!H18</f>
        <v>3.8423832054056549E-2</v>
      </c>
      <c r="I18" s="86">
        <v>3.8423832054056549E-2</v>
      </c>
      <c r="J18" s="67">
        <f>'Results LSC'!J18</f>
        <v>14.465202994271896</v>
      </c>
      <c r="K18" s="86">
        <v>14.465202994271896</v>
      </c>
      <c r="L18" s="69">
        <f>IF($D$16=0,"",(D18-D$16)/D$16)</f>
        <v>-1.3819113771060595E-3</v>
      </c>
      <c r="M18" s="70" t="str">
        <f>IF($E$16=0,"",(E18-E$16)/E$16)</f>
        <v/>
      </c>
      <c r="N18" s="69">
        <f>IF($J$16=0,"",(J18-J$16)/J$16)</f>
        <v>3.2144168694360699E-3</v>
      </c>
      <c r="O18" s="70">
        <f>IF($K$16=0,"",(K18-K$16)/K$16)</f>
        <v>3.2144168694360699E-3</v>
      </c>
      <c r="P18" s="67" t="str">
        <f t="shared" si="2"/>
        <v>No</v>
      </c>
      <c r="Q18" s="67" t="str">
        <f t="shared" si="1"/>
        <v>Yes</v>
      </c>
      <c r="R18" s="74"/>
      <c r="S18" s="65">
        <f>IF(ISNUMBER(SEARCH("RetlMed",C18)),Lookup!D$2,IF(ISNUMBER(SEARCH("OffSml",C18)),Lookup!A$2,IF(ISNUMBER(SEARCH("OffMed",C18)),Lookup!B$2,IF(ISNUMBER(SEARCH("OffLrg",C18)),Lookup!C$2,IF(ISNUMBER(SEARCH("RetlStrp",C18)),Lookup!E$2)))))</f>
        <v>498589</v>
      </c>
      <c r="T18" s="75"/>
      <c r="U18" s="75"/>
    </row>
    <row r="19" spans="1:21" s="79" customFormat="1" ht="25.5" customHeight="1" x14ac:dyDescent="0.3">
      <c r="A19" s="45" t="s">
        <v>75</v>
      </c>
      <c r="B19" s="57" t="str">
        <f t="shared" si="0"/>
        <v>CBECC 2025.2</v>
      </c>
      <c r="C19" s="17" t="s">
        <v>99</v>
      </c>
      <c r="D19" s="67">
        <f>INDEX(Output!$C$5:$JM$185,MATCH($C19,Output!$C$5:$C$185,0),254)</f>
        <v>6.88469</v>
      </c>
      <c r="E19" s="59"/>
      <c r="F19" s="67">
        <f>'Results LSC'!F19</f>
        <v>3.0831406228376479</v>
      </c>
      <c r="G19" s="86">
        <v>3.0831406228376479</v>
      </c>
      <c r="H19" s="67">
        <f>'Results LSC'!H19</f>
        <v>3.8871896491900142E-2</v>
      </c>
      <c r="I19" s="86">
        <v>3.8871896491900142E-2</v>
      </c>
      <c r="J19" s="67">
        <f>'Results LSC'!J19</f>
        <v>14.406387651744197</v>
      </c>
      <c r="K19" s="86">
        <v>14.406387651744197</v>
      </c>
      <c r="L19" s="69">
        <f>IF($D$16=0,"",(D19-D$16)/D$16)</f>
        <v>2.5322907110508926E-3</v>
      </c>
      <c r="M19" s="70" t="str">
        <f>IF($E$16=0,"",(E19-E$16)/E$16)</f>
        <v/>
      </c>
      <c r="N19" s="69">
        <f>IF($J$16=0,"",(J19-J$16)/J$16)</f>
        <v>-8.6464096198652144E-4</v>
      </c>
      <c r="O19" s="70">
        <f>IF($K$16=0,"",(K19-K$16)/K$16)</f>
        <v>-8.6464096198652144E-4</v>
      </c>
      <c r="P19" s="67" t="str">
        <f t="shared" si="2"/>
        <v>Yes</v>
      </c>
      <c r="Q19" s="67" t="str">
        <f t="shared" si="1"/>
        <v>Yes</v>
      </c>
      <c r="R19" s="77"/>
      <c r="S19" s="65">
        <f>IF(ISNUMBER(SEARCH("RetlMed",C19)),Lookup!D$2,IF(ISNUMBER(SEARCH("OffSml",C19)),Lookup!A$2,IF(ISNUMBER(SEARCH("OffMed",C19)),Lookup!B$2,IF(ISNUMBER(SEARCH("OffLrg",C19)),Lookup!C$2,IF(ISNUMBER(SEARCH("RetlStrp",C19)),Lookup!E$2)))))</f>
        <v>498589</v>
      </c>
      <c r="T19" s="78"/>
      <c r="U19" s="78"/>
    </row>
    <row r="20" spans="1:21" s="79" customFormat="1" ht="25.5" customHeight="1" x14ac:dyDescent="0.3">
      <c r="A20" s="45" t="s">
        <v>75</v>
      </c>
      <c r="B20" s="57" t="str">
        <f t="shared" si="0"/>
        <v>CBECC 2025.2</v>
      </c>
      <c r="C20" s="17" t="s">
        <v>100</v>
      </c>
      <c r="D20" s="67">
        <f>INDEX(Output!$C$5:$JM$185,MATCH($C20,Output!$C$5:$C$185,0),254)</f>
        <v>6.8652600000000001</v>
      </c>
      <c r="E20" s="59"/>
      <c r="F20" s="67">
        <f>'Results LSC'!F20</f>
        <v>3.0955356014673407</v>
      </c>
      <c r="G20" s="86">
        <v>3.0955356014673407</v>
      </c>
      <c r="H20" s="67">
        <f>'Results LSC'!H20</f>
        <v>3.8663107288768907E-2</v>
      </c>
      <c r="I20" s="86">
        <v>3.8663107288768907E-2</v>
      </c>
      <c r="J20" s="67">
        <f>'Results LSC'!J20</f>
        <v>14.427789416404018</v>
      </c>
      <c r="K20" s="86">
        <v>14.427789416404018</v>
      </c>
      <c r="L20" s="69">
        <f>IF($D$16=0,"",(D20-D$16)/D$16)</f>
        <v>-2.9705997990477214E-4</v>
      </c>
      <c r="M20" s="70" t="str">
        <f>IF($E$16=0,"",(E20-E$16)/E$16)</f>
        <v/>
      </c>
      <c r="N20" s="69">
        <f>IF($J$16=0,"",(J20-J$16)/J$16)</f>
        <v>6.1964922472438721E-4</v>
      </c>
      <c r="O20" s="70">
        <f>IF($K$16=0,"",(K20-K$16)/K$16)</f>
        <v>6.1964922472438721E-4</v>
      </c>
      <c r="P20" s="67" t="str">
        <f t="shared" si="2"/>
        <v>No</v>
      </c>
      <c r="Q20" s="67" t="str">
        <f t="shared" si="1"/>
        <v>Yes</v>
      </c>
      <c r="R20" s="77"/>
      <c r="S20" s="65">
        <f>IF(ISNUMBER(SEARCH("RetlMed",C20)),Lookup!D$2,IF(ISNUMBER(SEARCH("OffSml",C20)),Lookup!A$2,IF(ISNUMBER(SEARCH("OffMed",C20)),Lookup!B$2,IF(ISNUMBER(SEARCH("OffLrg",C20)),Lookup!C$2,IF(ISNUMBER(SEARCH("RetlStrp",C20)),Lookup!E$2)))))</f>
        <v>498589</v>
      </c>
      <c r="T20" s="78"/>
      <c r="U20" s="78"/>
    </row>
    <row r="21" spans="1:21" s="43" customFormat="1" ht="26.25" hidden="1" customHeight="1" x14ac:dyDescent="0.3">
      <c r="A21" s="45"/>
      <c r="B21" s="57" t="str">
        <f t="shared" si="0"/>
        <v>CBECC 2025.2</v>
      </c>
      <c r="C21" s="16" t="s">
        <v>101</v>
      </c>
      <c r="D21" s="58">
        <f>INDEX(Output!$C$5:$JM$185,MATCH($C21,Output!$C$5:$C$185,0),254)</f>
        <v>16.013000000000002</v>
      </c>
      <c r="E21" s="59">
        <v>15.94</v>
      </c>
      <c r="F21" s="58">
        <f>'Results LSC'!F21</f>
        <v>11.708579128855886</v>
      </c>
      <c r="G21" s="86">
        <v>11.708579128855886</v>
      </c>
      <c r="H21" s="58">
        <f>'Results LSC'!H21</f>
        <v>5.0386962557657629E-2</v>
      </c>
      <c r="I21" s="86">
        <v>5.0386962557657629E-2</v>
      </c>
      <c r="J21" s="58">
        <f>'Results LSC'!J21</f>
        <v>44.988900239113136</v>
      </c>
      <c r="K21" s="86">
        <v>44.988900239113136</v>
      </c>
      <c r="L21" s="62"/>
      <c r="M21" s="58"/>
      <c r="N21" s="62"/>
      <c r="O21" s="58"/>
      <c r="P21" s="58"/>
      <c r="Q21" s="58"/>
      <c r="R21" s="64"/>
      <c r="S21" s="65">
        <f>IF(ISNUMBER(SEARCH("RetlMed",C21)),Lookup!D$2,IF(ISNUMBER(SEARCH("OffSml",C21)),Lookup!A$2,IF(ISNUMBER(SEARCH("OffMed",C21)),Lookup!B$2,IF(ISNUMBER(SEARCH("OffLrg",C21)),Lookup!C$2,IF(ISNUMBER(SEARCH("RetlStrp",C21)),Lookup!E$2)))))</f>
        <v>24563.1</v>
      </c>
    </row>
    <row r="22" spans="1:21" s="79" customFormat="1" ht="25.5" hidden="1" customHeight="1" x14ac:dyDescent="0.3">
      <c r="A22" s="45" t="s">
        <v>75</v>
      </c>
      <c r="B22" s="57" t="str">
        <f t="shared" si="0"/>
        <v>CBECC 2025.2</v>
      </c>
      <c r="C22" s="17" t="s">
        <v>102</v>
      </c>
      <c r="D22" s="67">
        <f>INDEX(Output!$C$5:$JM$185,MATCH($C22,Output!$C$5:$C$185,0),254)</f>
        <v>12.857699999999999</v>
      </c>
      <c r="E22" s="59">
        <v>12.55</v>
      </c>
      <c r="F22" s="67">
        <f>'Results LSC'!F22</f>
        <v>12.244342122940509</v>
      </c>
      <c r="G22" s="86">
        <v>12.244342122940509</v>
      </c>
      <c r="H22" s="67">
        <f>'Results LSC'!H22</f>
        <v>6.1995432172649223E-3</v>
      </c>
      <c r="I22" s="86">
        <v>6.1995432172649223E-3</v>
      </c>
      <c r="J22" s="67">
        <f>'Results LSC'!J22</f>
        <v>42.399109633025148</v>
      </c>
      <c r="K22" s="86">
        <v>42.399109633025148</v>
      </c>
      <c r="L22" s="69">
        <f>IF($D$21=0,"",(D22-D$21)/D$21)</f>
        <v>-0.19704615000312259</v>
      </c>
      <c r="M22" s="70">
        <f>IF($E$21=0,"",(E22-E$21)/E$21)</f>
        <v>-0.21267252195733996</v>
      </c>
      <c r="N22" s="69">
        <f>IF($J$21=0,"",(J22-J$21)/J$21)</f>
        <v>-5.7565101443320811E-2</v>
      </c>
      <c r="O22" s="70">
        <f>IF($K$21=0,"",(K22-K$21)/K$21)</f>
        <v>-5.7565101443320811E-2</v>
      </c>
      <c r="P22" s="67" t="str">
        <f t="shared" si="2"/>
        <v>No</v>
      </c>
      <c r="Q22" s="67" t="str">
        <f t="shared" ref="Q22:Q25" si="3">IF(AND(L22&lt;0,M22&lt;0), "No", "Yes")</f>
        <v>No</v>
      </c>
      <c r="R22" s="77"/>
      <c r="S22" s="65">
        <f>IF(ISNUMBER(SEARCH("RetlMed",C22)),Lookup!D$2,IF(ISNUMBER(SEARCH("OffSml",C22)),Lookup!A$2,IF(ISNUMBER(SEARCH("OffMed",C22)),Lookup!B$2,IF(ISNUMBER(SEARCH("OffLrg",C22)),Lookup!C$2,IF(ISNUMBER(SEARCH("RetlStrp",C22)),Lookup!E$2)))))</f>
        <v>24563.1</v>
      </c>
      <c r="T22" s="78"/>
      <c r="U22" s="78"/>
    </row>
    <row r="23" spans="1:21" s="79" customFormat="1" ht="25.5" hidden="1" customHeight="1" x14ac:dyDescent="0.3">
      <c r="A23" s="45" t="s">
        <v>75</v>
      </c>
      <c r="B23" s="57" t="str">
        <f t="shared" si="0"/>
        <v>CBECC 2025.2</v>
      </c>
      <c r="C23" s="17" t="s">
        <v>103</v>
      </c>
      <c r="D23" s="67">
        <f>INDEX(Output!$C$5:$JM$185,MATCH($C23,Output!$C$5:$C$185,0),254)</f>
        <v>12.857699999999999</v>
      </c>
      <c r="E23" s="59">
        <v>12.32</v>
      </c>
      <c r="F23" s="67">
        <f>'Results LSC'!F23</f>
        <v>12.244342122940509</v>
      </c>
      <c r="G23" s="86">
        <v>12.244342122940509</v>
      </c>
      <c r="H23" s="67">
        <f>'Results LSC'!H23</f>
        <v>6.1995432172649223E-3</v>
      </c>
      <c r="I23" s="86">
        <v>6.1995432172649223E-3</v>
      </c>
      <c r="J23" s="67">
        <f>'Results LSC'!J23</f>
        <v>42.399109633025148</v>
      </c>
      <c r="K23" s="86">
        <v>42.399109633025148</v>
      </c>
      <c r="L23" s="69">
        <f>IF($D$21=0,"",(D23-D$21)/D$21)</f>
        <v>-0.19704615000312259</v>
      </c>
      <c r="M23" s="70">
        <f>IF($E$21=0,"",(E23-E$21)/E$21)</f>
        <v>-0.22710163111668755</v>
      </c>
      <c r="N23" s="69">
        <f>IF($J$21=0,"",(J23-J$21)/J$21)</f>
        <v>-5.7565101443320811E-2</v>
      </c>
      <c r="O23" s="70">
        <f>IF($K$21=0,"",(K23-K$21)/K$21)</f>
        <v>-5.7565101443320811E-2</v>
      </c>
      <c r="P23" s="67" t="str">
        <f t="shared" si="2"/>
        <v>No</v>
      </c>
      <c r="Q23" s="67" t="str">
        <f t="shared" si="3"/>
        <v>No</v>
      </c>
      <c r="R23" s="77"/>
      <c r="S23" s="65">
        <f>IF(ISNUMBER(SEARCH("RetlMed",C23)),Lookup!D$2,IF(ISNUMBER(SEARCH("OffSml",C23)),Lookup!A$2,IF(ISNUMBER(SEARCH("OffMed",C23)),Lookup!B$2,IF(ISNUMBER(SEARCH("OffLrg",C23)),Lookup!C$2,IF(ISNUMBER(SEARCH("RetlStrp",C23)),Lookup!E$2)))))</f>
        <v>24563.1</v>
      </c>
      <c r="T23" s="78"/>
      <c r="U23" s="78"/>
    </row>
    <row r="24" spans="1:21" s="76" customFormat="1" ht="25.5" hidden="1" customHeight="1" x14ac:dyDescent="0.3">
      <c r="A24" s="45"/>
      <c r="B24" s="57" t="str">
        <f t="shared" si="0"/>
        <v>CBECC 2025.2</v>
      </c>
      <c r="C24" s="17" t="s">
        <v>104</v>
      </c>
      <c r="D24" s="67">
        <f>INDEX(Output!$C$5:$JM$185,MATCH($C24,Output!$C$5:$C$185,0),254)</f>
        <v>12.803900000000001</v>
      </c>
      <c r="E24" s="59">
        <v>12.23</v>
      </c>
      <c r="F24" s="67">
        <f>'Results LSC'!F24</f>
        <v>12.209045275229919</v>
      </c>
      <c r="G24" s="86">
        <v>12.209045275229919</v>
      </c>
      <c r="H24" s="67">
        <f>'Results LSC'!H24</f>
        <v>6.1995432172649223E-3</v>
      </c>
      <c r="I24" s="86">
        <v>6.1995432172649223E-3</v>
      </c>
      <c r="J24" s="67">
        <f>'Results LSC'!J24</f>
        <v>42.278769029922124</v>
      </c>
      <c r="K24" s="86">
        <v>42.278769029922124</v>
      </c>
      <c r="L24" s="69">
        <f>IF($D$21=0,"",(D24-D$21)/D$21)</f>
        <v>-0.20040592018984579</v>
      </c>
      <c r="M24" s="70">
        <f>IF($E$21=0,"",(E24-E$21)/E$21)</f>
        <v>-0.23274780426599745</v>
      </c>
      <c r="N24" s="69">
        <f>IF($J$21=0,"",(J24-J$21)/J$21)</f>
        <v>-6.0239996861155463E-2</v>
      </c>
      <c r="O24" s="70">
        <f>IF($K$21=0,"",(K24-K$21)/K$21)</f>
        <v>-6.0239996861155463E-2</v>
      </c>
      <c r="P24" s="67" t="str">
        <f t="shared" si="2"/>
        <v>No</v>
      </c>
      <c r="Q24" s="67" t="str">
        <f t="shared" si="3"/>
        <v>No</v>
      </c>
      <c r="R24" s="74"/>
      <c r="S24" s="65">
        <f>IF(ISNUMBER(SEARCH("RetlMed",C24)),Lookup!D$2,IF(ISNUMBER(SEARCH("OffSml",C24)),Lookup!A$2,IF(ISNUMBER(SEARCH("OffMed",C24)),Lookup!B$2,IF(ISNUMBER(SEARCH("OffLrg",C24)),Lookup!C$2,IF(ISNUMBER(SEARCH("RetlStrp",C24)),Lookup!E$2)))))</f>
        <v>24563.1</v>
      </c>
      <c r="T24" s="75"/>
      <c r="U24" s="75"/>
    </row>
    <row r="25" spans="1:21" s="79" customFormat="1" ht="25.5" hidden="1" customHeight="1" x14ac:dyDescent="0.3">
      <c r="A25" s="45"/>
      <c r="B25" s="57" t="str">
        <f t="shared" si="0"/>
        <v>CBECC 2025.2</v>
      </c>
      <c r="C25" s="17" t="s">
        <v>105</v>
      </c>
      <c r="D25" s="67">
        <f>INDEX(Output!$C$5:$JM$185,MATCH($C25,Output!$C$5:$C$185,0),254)</f>
        <v>13.0435</v>
      </c>
      <c r="E25" s="59">
        <v>12.29</v>
      </c>
      <c r="F25" s="67">
        <f>'Results LSC'!F25</f>
        <v>12.136863832333868</v>
      </c>
      <c r="G25" s="86">
        <v>12.136863832333868</v>
      </c>
      <c r="H25" s="67">
        <f>'Results LSC'!H25</f>
        <v>9.9987379443148474E-3</v>
      </c>
      <c r="I25" s="86">
        <v>9.9987379443148474E-3</v>
      </c>
      <c r="J25" s="67">
        <f>'Results LSC'!J25</f>
        <v>42.412234561243487</v>
      </c>
      <c r="K25" s="86">
        <v>42.412234561243487</v>
      </c>
      <c r="L25" s="69">
        <f>IF($D$21=0,"",(D25-D$21)/D$21)</f>
        <v>-0.18544307749953173</v>
      </c>
      <c r="M25" s="70">
        <f>IF($E$21=0,"",(E25-E$21)/E$21)</f>
        <v>-0.22898368883312425</v>
      </c>
      <c r="N25" s="69">
        <f>IF($J$21=0,"",(J25-J$21)/J$21)</f>
        <v>-5.7273364411551182E-2</v>
      </c>
      <c r="O25" s="70">
        <f>IF($K$21=0,"",(K25-K$21)/K$21)</f>
        <v>-5.7273364411551182E-2</v>
      </c>
      <c r="P25" s="67" t="str">
        <f t="shared" si="2"/>
        <v>No</v>
      </c>
      <c r="Q25" s="67" t="str">
        <f t="shared" si="3"/>
        <v>No</v>
      </c>
      <c r="R25" s="77"/>
      <c r="S25" s="65">
        <f>IF(ISNUMBER(SEARCH("RetlMed",C25)),Lookup!D$2,IF(ISNUMBER(SEARCH("OffSml",C25)),Lookup!A$2,IF(ISNUMBER(SEARCH("OffMed",C25)),Lookup!B$2,IF(ISNUMBER(SEARCH("OffLrg",C25)),Lookup!C$2,IF(ISNUMBER(SEARCH("RetlStrp",C25)),Lookup!E$2)))))</f>
        <v>24563.1</v>
      </c>
      <c r="T25" s="78"/>
      <c r="U25" s="78"/>
    </row>
    <row r="26" spans="1:21" s="43" customFormat="1" ht="26.25" customHeight="1" x14ac:dyDescent="0.3">
      <c r="A26" s="45"/>
      <c r="B26" s="57" t="str">
        <f t="shared" si="0"/>
        <v>CBECC 2025.2</v>
      </c>
      <c r="C26" s="16" t="s">
        <v>101</v>
      </c>
      <c r="D26" s="58">
        <f>INDEX(Output!$C$5:$JM$185,MATCH($C26,Output!$C$5:$C$185,0),254)</f>
        <v>16.013000000000002</v>
      </c>
      <c r="E26" s="59">
        <v>15.94</v>
      </c>
      <c r="F26" s="58">
        <f>'Results LSC'!F26</f>
        <v>11.708579128855886</v>
      </c>
      <c r="G26" s="86">
        <v>11.708579128855886</v>
      </c>
      <c r="H26" s="58">
        <f>'Results LSC'!H26</f>
        <v>5.0386962557657629E-2</v>
      </c>
      <c r="I26" s="86">
        <v>5.0386962557657629E-2</v>
      </c>
      <c r="J26" s="58">
        <f>'Results LSC'!J26</f>
        <v>44.988900239113136</v>
      </c>
      <c r="K26" s="86">
        <v>44.988900239113136</v>
      </c>
      <c r="L26" s="62"/>
      <c r="M26" s="58"/>
      <c r="N26" s="62"/>
      <c r="O26" s="58"/>
      <c r="P26" s="58"/>
      <c r="Q26" s="58"/>
      <c r="R26" s="64"/>
      <c r="S26" s="65">
        <f>IF(ISNUMBER(SEARCH("RetlMed",C26)),Lookup!D$2,IF(ISNUMBER(SEARCH("OffSml",C26)),Lookup!A$2,IF(ISNUMBER(SEARCH("OffMed",C26)),Lookup!B$2,IF(ISNUMBER(SEARCH("OffLrg",C26)),Lookup!C$2,IF(ISNUMBER(SEARCH("RetlStrp",C26)),Lookup!E$2)))))</f>
        <v>24563.1</v>
      </c>
    </row>
    <row r="27" spans="1:21" s="76" customFormat="1" ht="25.5" customHeight="1" x14ac:dyDescent="0.3">
      <c r="A27" s="45"/>
      <c r="B27" s="57" t="str">
        <f t="shared" si="0"/>
        <v>CBECC 2025.2</v>
      </c>
      <c r="C27" s="17" t="s">
        <v>106</v>
      </c>
      <c r="D27" s="67">
        <f>INDEX(Output!$C$5:$JM$185,MATCH($C27,Output!$C$5:$C$185,0),254)</f>
        <v>15.939299999999999</v>
      </c>
      <c r="E27" s="59">
        <v>15.65</v>
      </c>
      <c r="F27" s="67">
        <f>'Results LSC'!F27</f>
        <v>11.708579128855886</v>
      </c>
      <c r="G27" s="86">
        <v>11.708579128855886</v>
      </c>
      <c r="H27" s="67">
        <f>'Results LSC'!H27</f>
        <v>4.9568254821256277E-2</v>
      </c>
      <c r="I27" s="86">
        <v>4.9568254821256277E-2</v>
      </c>
      <c r="J27" s="67">
        <f>'Results LSC'!J27</f>
        <v>44.90704911445868</v>
      </c>
      <c r="K27" s="86">
        <v>44.90704911445868</v>
      </c>
      <c r="L27" s="69">
        <f>IF($D$26=0,"",(D27-D$26)/D$26)</f>
        <v>-4.6025104602511902E-3</v>
      </c>
      <c r="M27" s="70">
        <f>IF($E$26=0,"",(E27-E$26)/E$26)</f>
        <v>-1.8193224592220777E-2</v>
      </c>
      <c r="N27" s="69">
        <f>IF($J$26=0,"",(J27-J$26)/J$26)</f>
        <v>-1.8193626476624785E-3</v>
      </c>
      <c r="O27" s="70">
        <f>IF($K$26=0,"",(K27-K$26)/K$26)</f>
        <v>-1.8193626476624785E-3</v>
      </c>
      <c r="P27" s="67" t="str">
        <f t="shared" si="2"/>
        <v>No</v>
      </c>
      <c r="Q27" s="67" t="str">
        <f t="shared" ref="Q27:Q30" si="4">IF(AND(L27&lt;0,M27&lt;0), "No", "Yes")</f>
        <v>No</v>
      </c>
      <c r="R27" s="74"/>
      <c r="S27" s="65">
        <f>IF(ISNUMBER(SEARCH("RetlMed",C27)),Lookup!D$2,IF(ISNUMBER(SEARCH("OffSml",C27)),Lookup!A$2,IF(ISNUMBER(SEARCH("OffMed",C27)),Lookup!B$2,IF(ISNUMBER(SEARCH("OffLrg",C27)),Lookup!C$2,IF(ISNUMBER(SEARCH("RetlStrp",C27)),Lookup!E$2)))))</f>
        <v>24563.1</v>
      </c>
      <c r="T27" s="75"/>
      <c r="U27" s="75"/>
    </row>
    <row r="28" spans="1:21" s="79" customFormat="1" ht="25.5" customHeight="1" x14ac:dyDescent="0.3">
      <c r="A28" s="45"/>
      <c r="B28" s="57" t="str">
        <f t="shared" si="0"/>
        <v>CBECC 2025.2</v>
      </c>
      <c r="C28" s="17" t="s">
        <v>107</v>
      </c>
      <c r="D28" s="67">
        <f>INDEX(Output!$C$5:$JM$185,MATCH($C28,Output!$C$5:$C$185,0),254)</f>
        <v>15.328200000000001</v>
      </c>
      <c r="E28" s="59">
        <v>15.14</v>
      </c>
      <c r="F28" s="67">
        <f>'Results LSC'!F28</f>
        <v>11.708579128855886</v>
      </c>
      <c r="G28" s="86">
        <v>11.708579128855886</v>
      </c>
      <c r="H28" s="67">
        <f>'Results LSC'!H28</f>
        <v>4.2775545431969098E-2</v>
      </c>
      <c r="I28" s="86">
        <v>4.2775545431969098E-2</v>
      </c>
      <c r="J28" s="67">
        <f>'Results LSC'!J28</f>
        <v>44.227953411066188</v>
      </c>
      <c r="K28" s="86">
        <v>44.227953411066188</v>
      </c>
      <c r="L28" s="69">
        <f>IF($D$26=0,"",(D28-D$26)/D$26)</f>
        <v>-4.2765253231749262E-2</v>
      </c>
      <c r="M28" s="70">
        <f>IF($E$26=0,"",(E28-E$26)/E$26)</f>
        <v>-5.0188205771643596E-2</v>
      </c>
      <c r="N28" s="69">
        <f>IF($J$26=0,"",(J28-J$26)/J$26)</f>
        <v>-1.691410156733246E-2</v>
      </c>
      <c r="O28" s="70">
        <f>IF($K$26=0,"",(K28-K$26)/K$26)</f>
        <v>-1.691410156733246E-2</v>
      </c>
      <c r="P28" s="67" t="str">
        <f t="shared" si="2"/>
        <v>No</v>
      </c>
      <c r="Q28" s="67" t="str">
        <f t="shared" si="4"/>
        <v>No</v>
      </c>
      <c r="R28" s="77"/>
      <c r="S28" s="65">
        <f>IF(ISNUMBER(SEARCH("RetlMed",C28)),Lookup!D$2,IF(ISNUMBER(SEARCH("OffSml",C28)),Lookup!A$2,IF(ISNUMBER(SEARCH("OffMed",C28)),Lookup!B$2,IF(ISNUMBER(SEARCH("OffLrg",C28)),Lookup!C$2,IF(ISNUMBER(SEARCH("RetlStrp",C28)),Lookup!E$2)))))</f>
        <v>24563.1</v>
      </c>
      <c r="T28" s="78"/>
      <c r="U28" s="78"/>
    </row>
    <row r="29" spans="1:21" s="79" customFormat="1" ht="25.5" customHeight="1" x14ac:dyDescent="0.3">
      <c r="A29" s="45"/>
      <c r="B29" s="57" t="str">
        <f t="shared" si="0"/>
        <v>CBECC 2025.2</v>
      </c>
      <c r="C29" s="17" t="s">
        <v>108</v>
      </c>
      <c r="D29" s="67">
        <f>INDEX(Output!$C$5:$JM$185,MATCH($C29,Output!$C$5:$C$185,0),254)</f>
        <v>13.279400000000001</v>
      </c>
      <c r="E29" s="59">
        <v>13.12</v>
      </c>
      <c r="F29" s="67">
        <f>'Results LSC'!F29</f>
        <v>12.659599154829806</v>
      </c>
      <c r="G29" s="86">
        <v>12.659599154829806</v>
      </c>
      <c r="H29" s="67">
        <f>'Results LSC'!H29</f>
        <v>6.1995432172649223E-3</v>
      </c>
      <c r="I29" s="86">
        <v>6.1995432172649223E-3</v>
      </c>
      <c r="J29" s="67">
        <f>'Results LSC'!J29</f>
        <v>43.816206013534121</v>
      </c>
      <c r="K29" s="86">
        <v>43.816206013534121</v>
      </c>
      <c r="L29" s="69">
        <f>IF($D$26=0,"",(D29-D$26)/D$26)</f>
        <v>-0.17071129707112975</v>
      </c>
      <c r="M29" s="70">
        <f>IF($E$26=0,"",(E29-E$26)/E$26)</f>
        <v>-0.17691342534504395</v>
      </c>
      <c r="N29" s="69">
        <f>IF($J$26=0,"",(J29-J$26)/J$26)</f>
        <v>-2.6066301228663512E-2</v>
      </c>
      <c r="O29" s="70">
        <f>IF($K$26=0,"",(K29-K$26)/K$26)</f>
        <v>-2.6066301228663512E-2</v>
      </c>
      <c r="P29" s="67" t="str">
        <f t="shared" si="2"/>
        <v>No</v>
      </c>
      <c r="Q29" s="67" t="str">
        <f t="shared" si="4"/>
        <v>No</v>
      </c>
      <c r="R29" s="77"/>
      <c r="S29" s="65">
        <f>IF(ISNUMBER(SEARCH("RetlMed",C29)),Lookup!D$2,IF(ISNUMBER(SEARCH("OffSml",C29)),Lookup!A$2,IF(ISNUMBER(SEARCH("OffMed",C29)),Lookup!B$2,IF(ISNUMBER(SEARCH("OffLrg",C29)),Lookup!C$2,IF(ISNUMBER(SEARCH("RetlStrp",C29)),Lookup!E$2)))))</f>
        <v>24563.1</v>
      </c>
      <c r="T29" s="78"/>
      <c r="U29" s="78"/>
    </row>
    <row r="30" spans="1:21" s="79" customFormat="1" ht="25.5" customHeight="1" x14ac:dyDescent="0.3">
      <c r="A30" s="45"/>
      <c r="B30" s="57" t="str">
        <f t="shared" si="0"/>
        <v>CBECC 2025.2</v>
      </c>
      <c r="C30" s="17" t="s">
        <v>109</v>
      </c>
      <c r="D30" s="67">
        <f>INDEX(Output!$C$5:$JM$185,MATCH($C30,Output!$C$5:$C$185,0),254)</f>
        <v>13.338699999999999</v>
      </c>
      <c r="E30" s="59">
        <v>13.17</v>
      </c>
      <c r="F30" s="67">
        <f>'Results LSC'!F30</f>
        <v>12.707353713497076</v>
      </c>
      <c r="G30" s="86">
        <v>12.707353713497076</v>
      </c>
      <c r="H30" s="67">
        <f>'Results LSC'!H30</f>
        <v>6.1995432172649223E-3</v>
      </c>
      <c r="I30" s="86">
        <v>6.1995432172649223E-3</v>
      </c>
      <c r="J30" s="67">
        <f>'Results LSC'!J30</f>
        <v>43.979109655758435</v>
      </c>
      <c r="K30" s="86">
        <v>43.979109655758435</v>
      </c>
      <c r="L30" s="69">
        <f>IF($D$26=0,"",(D30-D$26)/D$26)</f>
        <v>-0.16700805595453708</v>
      </c>
      <c r="M30" s="70">
        <f>IF($E$26=0,"",(E30-E$26)/E$26)</f>
        <v>-0.17377666248431617</v>
      </c>
      <c r="N30" s="69">
        <f>IF($J$26=0,"",(J30-J$26)/J$26)</f>
        <v>-2.244532713597638E-2</v>
      </c>
      <c r="O30" s="70">
        <f>IF($K$26=0,"",(K30-K$26)/K$26)</f>
        <v>-2.244532713597638E-2</v>
      </c>
      <c r="P30" s="67" t="str">
        <f t="shared" si="2"/>
        <v>No</v>
      </c>
      <c r="Q30" s="67" t="str">
        <f t="shared" si="4"/>
        <v>No</v>
      </c>
      <c r="R30" s="77"/>
      <c r="S30" s="65">
        <f>IF(ISNUMBER(SEARCH("RetlMed",C30)),Lookup!D$2,IF(ISNUMBER(SEARCH("OffSml",C30)),Lookup!A$2,IF(ISNUMBER(SEARCH("OffMed",C30)),Lookup!B$2,IF(ISNUMBER(SEARCH("OffLrg",C30)),Lookup!C$2,IF(ISNUMBER(SEARCH("RetlStrp",C30)),Lookup!E$2)))))</f>
        <v>24563.1</v>
      </c>
      <c r="T30" s="78"/>
      <c r="U30" s="78"/>
    </row>
    <row r="31" spans="1:21" s="43" customFormat="1" ht="26.25" customHeight="1" x14ac:dyDescent="0.3">
      <c r="A31" s="45" t="s">
        <v>75</v>
      </c>
      <c r="B31" s="57" t="str">
        <f>B29</f>
        <v>CBECC 2025.2</v>
      </c>
      <c r="C31" s="16" t="s">
        <v>101</v>
      </c>
      <c r="D31" s="58">
        <f>INDEX(Output!$C$5:$JM$185,MATCH($C31,Output!$C$5:$C$185,0),254)</f>
        <v>16.013000000000002</v>
      </c>
      <c r="E31" s="59">
        <v>15.94</v>
      </c>
      <c r="F31" s="58">
        <f>'Results LSC'!F31</f>
        <v>11.708579128855886</v>
      </c>
      <c r="G31" s="86">
        <v>11.708579128855886</v>
      </c>
      <c r="H31" s="58">
        <f>'Results LSC'!H31</f>
        <v>5.0386962557657629E-2</v>
      </c>
      <c r="I31" s="86">
        <v>5.0386962557657629E-2</v>
      </c>
      <c r="J31" s="58">
        <f>'Results LSC'!J31</f>
        <v>44.988900239113136</v>
      </c>
      <c r="K31" s="86">
        <v>44.988900239113136</v>
      </c>
      <c r="L31" s="62"/>
      <c r="M31" s="58"/>
      <c r="N31" s="62"/>
      <c r="O31" s="58"/>
      <c r="P31" s="58"/>
      <c r="Q31" s="58"/>
      <c r="R31" s="64"/>
      <c r="S31" s="65">
        <f>IF(ISNUMBER(SEARCH("RetlMed",C31)),Lookup!D$2,IF(ISNUMBER(SEARCH("OffSml",C31)),Lookup!A$2,IF(ISNUMBER(SEARCH("OffMed",C31)),Lookup!B$2,IF(ISNUMBER(SEARCH("OffLrg",C31)),Lookup!C$2,IF(ISNUMBER(SEARCH("RetlStrp",C31)),Lookup!E$2)))))</f>
        <v>24563.1</v>
      </c>
    </row>
    <row r="32" spans="1:21" s="79" customFormat="1" ht="25.5" customHeight="1" x14ac:dyDescent="0.3">
      <c r="A32" s="45" t="s">
        <v>75</v>
      </c>
      <c r="B32" s="57" t="str">
        <f t="shared" si="0"/>
        <v>CBECC 2025.2</v>
      </c>
      <c r="C32" s="17" t="s">
        <v>110</v>
      </c>
      <c r="D32" s="67">
        <f>INDEX(Output!$C$5:$JM$185,MATCH($C32,Output!$C$5:$C$185,0),254)</f>
        <v>16.012799999999999</v>
      </c>
      <c r="E32" s="59">
        <v>15.94</v>
      </c>
      <c r="F32" s="67">
        <f>'Results LSC'!F32</f>
        <v>11.70870126327703</v>
      </c>
      <c r="G32" s="86">
        <v>11.70870126327703</v>
      </c>
      <c r="H32" s="67">
        <f>'Results LSC'!H32</f>
        <v>5.0388183901869069E-2</v>
      </c>
      <c r="I32" s="86">
        <v>5.0388183901869069E-2</v>
      </c>
      <c r="J32" s="67">
        <f>'Results LSC'!J32</f>
        <v>44.989418733309719</v>
      </c>
      <c r="K32" s="86">
        <v>44.989418733309719</v>
      </c>
      <c r="L32" s="80">
        <f>IF($D$31=0,"",(D32-D$31)/D$31)</f>
        <v>-1.2489851995446611E-5</v>
      </c>
      <c r="M32" s="81">
        <f>IF($E$31=0,"",(E32-E$31)/E$31)</f>
        <v>0</v>
      </c>
      <c r="N32" s="69">
        <f>IF($J$31=0,"",(J32-$J$31)/$J$31)</f>
        <v>1.1524936013725844E-5</v>
      </c>
      <c r="O32" s="70">
        <f>IF($K$31=0,"",(K32-$K$31)/$K$31)</f>
        <v>1.1524936013725844E-5</v>
      </c>
      <c r="P32" s="67" t="str">
        <f t="shared" si="2"/>
        <v>No</v>
      </c>
      <c r="Q32" s="67" t="str">
        <f>IF(AND(L32&lt;0,M32&lt;0), "No", "Yes")</f>
        <v>Yes</v>
      </c>
      <c r="R32" s="77"/>
      <c r="S32" s="65">
        <f>IF(ISNUMBER(SEARCH("RetlMed",C32)),Lookup!D$2,IF(ISNUMBER(SEARCH("OffSml",C32)),Lookup!A$2,IF(ISNUMBER(SEARCH("OffMed",C32)),Lookup!B$2,IF(ISNUMBER(SEARCH("OffLrg",C32)),Lookup!C$2,IF(ISNUMBER(SEARCH("RetlStrp",C32)),Lookup!E$2)))))</f>
        <v>24563.1</v>
      </c>
      <c r="T32" s="78"/>
      <c r="U32" s="78"/>
    </row>
    <row r="33" spans="1:21" s="79" customFormat="1" ht="25.5" customHeight="1" x14ac:dyDescent="0.3">
      <c r="A33" s="45" t="s">
        <v>75</v>
      </c>
      <c r="B33" s="57" t="str">
        <f t="shared" si="0"/>
        <v>CBECC 2025.2</v>
      </c>
      <c r="C33" s="17" t="s">
        <v>111</v>
      </c>
      <c r="D33" s="67">
        <f>INDEX(Output!$C$5:$JM$185,MATCH($C33,Output!$C$5:$C$185,0),254)</f>
        <v>16.008500000000002</v>
      </c>
      <c r="E33" s="59">
        <v>15.22</v>
      </c>
      <c r="F33" s="67">
        <f>'Results LSC'!F33</f>
        <v>11.706665689591299</v>
      </c>
      <c r="G33" s="86">
        <v>11.706665689591299</v>
      </c>
      <c r="H33" s="67">
        <f>'Results LSC'!H33</f>
        <v>5.0353172034474473E-2</v>
      </c>
      <c r="I33" s="86">
        <v>5.0353172034474473E-2</v>
      </c>
      <c r="J33" s="67">
        <f>'Results LSC'!J33</f>
        <v>44.978837878059366</v>
      </c>
      <c r="K33" s="86">
        <v>44.978837878059366</v>
      </c>
      <c r="L33" s="69">
        <f>IF($D$31=0,"",(D33-D$31)/D$31)</f>
        <v>-2.8102166989322239E-4</v>
      </c>
      <c r="M33" s="70">
        <f>IF($E$31=0,"",(E33-E$31)/E$31)</f>
        <v>-4.5169385194479231E-2</v>
      </c>
      <c r="N33" s="69">
        <f>IF($J$31=0,"",(J33-$J$31)/$J$31)</f>
        <v>-2.2366319248278479E-4</v>
      </c>
      <c r="O33" s="70">
        <f>IF($K$31=0,"",(K33-$K$31)/$K$31)</f>
        <v>-2.2366319248278479E-4</v>
      </c>
      <c r="P33" s="67" t="str">
        <f t="shared" si="2"/>
        <v>No</v>
      </c>
      <c r="Q33" s="67" t="str">
        <f t="shared" ref="Q33:Q35" si="5">IF(AND(L33&lt;0,M33&lt;0), "No", "Yes")</f>
        <v>No</v>
      </c>
      <c r="R33" s="77"/>
      <c r="S33" s="65">
        <f>IF(ISNUMBER(SEARCH("RetlMed",C33)),Lookup!D$2,IF(ISNUMBER(SEARCH("OffSml",C33)),Lookup!A$2,IF(ISNUMBER(SEARCH("OffMed",C33)),Lookup!B$2,IF(ISNUMBER(SEARCH("OffLrg",C33)),Lookup!C$2,IF(ISNUMBER(SEARCH("RetlStrp",C33)),Lookup!E$2)))))</f>
        <v>24563.1</v>
      </c>
      <c r="T33" s="78"/>
      <c r="U33" s="78"/>
    </row>
    <row r="34" spans="1:21" s="79" customFormat="1" ht="25.5" customHeight="1" x14ac:dyDescent="0.3">
      <c r="A34" s="45" t="s">
        <v>75</v>
      </c>
      <c r="B34" s="57" t="str">
        <f t="shared" si="0"/>
        <v>CBECC 2025.2</v>
      </c>
      <c r="C34" s="17" t="s">
        <v>112</v>
      </c>
      <c r="D34" s="67">
        <f>INDEX(Output!$C$5:$JM$185,MATCH($C34,Output!$C$5:$C$185,0),254)</f>
        <v>15.9087</v>
      </c>
      <c r="E34" s="59">
        <v>15.13</v>
      </c>
      <c r="F34" s="67">
        <f>'Results LSC'!F34</f>
        <v>11.65927753418746</v>
      </c>
      <c r="G34" s="86">
        <v>11.65927753418746</v>
      </c>
      <c r="H34" s="67">
        <f>'Results LSC'!H34</f>
        <v>4.9592681705485066E-2</v>
      </c>
      <c r="I34" s="86">
        <v>4.9592681705485066E-2</v>
      </c>
      <c r="J34" s="67">
        <f>'Results LSC'!J34</f>
        <v>44.74110793035733</v>
      </c>
      <c r="K34" s="86">
        <v>44.74110793035733</v>
      </c>
      <c r="L34" s="69">
        <f>IF($D$31=0,"",(D34-D$31)/D$31)</f>
        <v>-6.5134578155250141E-3</v>
      </c>
      <c r="M34" s="70">
        <f>IF($E$31=0,"",(E34-E$31)/E$31)</f>
        <v>-5.0815558343789133E-2</v>
      </c>
      <c r="N34" s="69">
        <f>IF($J$31=0,"",(J34-$J$31)/$J$31)</f>
        <v>-5.5078543249291508E-3</v>
      </c>
      <c r="O34" s="70">
        <f>IF($K$31=0,"",(K34-$K$31)/$K$31)</f>
        <v>-5.5078543249291508E-3</v>
      </c>
      <c r="P34" s="67" t="str">
        <f t="shared" si="2"/>
        <v>No</v>
      </c>
      <c r="Q34" s="67" t="str">
        <f t="shared" si="5"/>
        <v>No</v>
      </c>
      <c r="R34" s="77"/>
      <c r="S34" s="65">
        <f>IF(ISNUMBER(SEARCH("RetlMed",C34)),Lookup!D$2,IF(ISNUMBER(SEARCH("OffSml",C34)),Lookup!A$2,IF(ISNUMBER(SEARCH("OffMed",C34)),Lookup!B$2,IF(ISNUMBER(SEARCH("OffLrg",C34)),Lookup!C$2,IF(ISNUMBER(SEARCH("RetlStrp",C34)),Lookup!E$2)))))</f>
        <v>24563.1</v>
      </c>
      <c r="T34" s="78"/>
      <c r="U34" s="78"/>
    </row>
    <row r="35" spans="1:21" s="79" customFormat="1" ht="25.5" customHeight="1" x14ac:dyDescent="0.3">
      <c r="A35" s="45" t="s">
        <v>75</v>
      </c>
      <c r="B35" s="57" t="str">
        <f t="shared" si="0"/>
        <v>CBECC 2025.2</v>
      </c>
      <c r="C35" s="17" t="s">
        <v>113</v>
      </c>
      <c r="D35" s="67">
        <f>INDEX(Output!$C$5:$JM$185,MATCH($C35,Output!$C$5:$C$185,0),254)</f>
        <v>15.821300000000001</v>
      </c>
      <c r="E35" s="59">
        <v>15.05</v>
      </c>
      <c r="F35" s="67">
        <f>'Results LSC'!F35</f>
        <v>11.617996099840818</v>
      </c>
      <c r="G35" s="86">
        <v>11.617996099840818</v>
      </c>
      <c r="H35" s="67">
        <f>'Results LSC'!H35</f>
        <v>4.8922163733404994E-2</v>
      </c>
      <c r="I35" s="86">
        <v>4.8922163733404994E-2</v>
      </c>
      <c r="J35" s="67">
        <f>'Results LSC'!J35</f>
        <v>44.533246687501176</v>
      </c>
      <c r="K35" s="86">
        <v>44.533246687501176</v>
      </c>
      <c r="L35" s="69">
        <f>IF($D$31=0,"",(D35-D$31)/D$31)</f>
        <v>-1.1971523137450875E-2</v>
      </c>
      <c r="M35" s="70">
        <f>IF($E$31=0,"",(E35-E$31)/E$31)</f>
        <v>-5.5834378920953505E-2</v>
      </c>
      <c r="N35" s="69">
        <f>IF($J$31=0,"",(J35-$J$31)/$J$31)</f>
        <v>-1.0128132699181131E-2</v>
      </c>
      <c r="O35" s="70">
        <f>IF($K$31=0,"",(K35-$K$31)/$K$31)</f>
        <v>-1.0128132699181131E-2</v>
      </c>
      <c r="P35" s="67" t="str">
        <f t="shared" si="2"/>
        <v>No</v>
      </c>
      <c r="Q35" s="67" t="str">
        <f t="shared" si="5"/>
        <v>No</v>
      </c>
      <c r="R35" s="77"/>
      <c r="S35" s="65">
        <f>IF(ISNUMBER(SEARCH("RetlMed",C35)),Lookup!D$2,IF(ISNUMBER(SEARCH("OffSml",C35)),Lookup!A$2,IF(ISNUMBER(SEARCH("OffMed",C35)),Lookup!B$2,IF(ISNUMBER(SEARCH("OffLrg",C35)),Lookup!C$2,IF(ISNUMBER(SEARCH("RetlStrp",C35)),Lookup!E$2)))))</f>
        <v>24563.1</v>
      </c>
      <c r="T35" s="78"/>
      <c r="U35" s="78"/>
    </row>
    <row r="36" spans="1:21" s="43" customFormat="1" ht="26.25" customHeight="1" x14ac:dyDescent="0.3">
      <c r="A36" s="45"/>
      <c r="B36" s="57" t="str">
        <f t="shared" si="0"/>
        <v>CBECC 2025.2</v>
      </c>
      <c r="C36" s="16" t="s">
        <v>101</v>
      </c>
      <c r="D36" s="58">
        <f>INDEX(Output!$C$5:$JM$185,MATCH($C36,Output!$C$5:$C$185,0),254)</f>
        <v>16.013000000000002</v>
      </c>
      <c r="E36" s="59">
        <v>15.94</v>
      </c>
      <c r="F36" s="58">
        <f>'Results LSC'!F36</f>
        <v>11.708579128855886</v>
      </c>
      <c r="G36" s="86">
        <v>11.708579128855886</v>
      </c>
      <c r="H36" s="58">
        <f>'Results LSC'!H36</f>
        <v>5.0386962557657629E-2</v>
      </c>
      <c r="I36" s="86">
        <v>5.0386962557657629E-2</v>
      </c>
      <c r="J36" s="58">
        <f>'Results LSC'!J36</f>
        <v>44.988900239113136</v>
      </c>
      <c r="K36" s="86">
        <v>44.988900239113136</v>
      </c>
      <c r="L36" s="62"/>
      <c r="M36" s="58"/>
      <c r="N36" s="62"/>
      <c r="O36" s="58"/>
      <c r="P36" s="58"/>
      <c r="Q36" s="58"/>
      <c r="R36" s="64"/>
      <c r="S36" s="65">
        <f>IF(ISNUMBER(SEARCH("RetlMed",C36)),Lookup!D$2,IF(ISNUMBER(SEARCH("OffSml",C36)),Lookup!A$2,IF(ISNUMBER(SEARCH("OffMed",C36)),Lookup!B$2,IF(ISNUMBER(SEARCH("OffLrg",C36)),Lookup!C$2,IF(ISNUMBER(SEARCH("RetlStrp",C36)),Lookup!E$2)))))</f>
        <v>24563.1</v>
      </c>
    </row>
    <row r="37" spans="1:21" s="82" customFormat="1" ht="25.5" customHeight="1" x14ac:dyDescent="0.3">
      <c r="A37" s="22" t="s">
        <v>75</v>
      </c>
      <c r="B37" s="57" t="str">
        <f t="shared" si="0"/>
        <v>CBECC 2025.2</v>
      </c>
      <c r="C37" s="17" t="s">
        <v>114</v>
      </c>
      <c r="D37" s="67">
        <f>INDEX(Output!$C$5:$JM$185,MATCH($C37,Output!$C$5:$C$185,0),254)</f>
        <v>15.3172</v>
      </c>
      <c r="E37" s="59">
        <v>15.27</v>
      </c>
      <c r="F37" s="67">
        <f>'Results LSC'!F37</f>
        <v>11.143422450749295</v>
      </c>
      <c r="G37" s="86">
        <v>11.143422450749295</v>
      </c>
      <c r="H37" s="67">
        <f>'Results LSC'!H37</f>
        <v>4.8990151894508428E-2</v>
      </c>
      <c r="I37" s="86">
        <v>4.8990151894508428E-2</v>
      </c>
      <c r="J37" s="67">
        <f>'Results LSC'!J37</f>
        <v>42.920840761888911</v>
      </c>
      <c r="K37" s="86">
        <v>42.920840761888911</v>
      </c>
      <c r="L37" s="69">
        <f>IF($D$36=0,"",(D37-$D$36)/$D$36)</f>
        <v>-4.3452195091488281E-2</v>
      </c>
      <c r="M37" s="70">
        <f>IF($E$36=0,"",(E37-$E$36)/$E$36)</f>
        <v>-4.2032622333751567E-2</v>
      </c>
      <c r="N37" s="69">
        <f>IF($J$36=0,"",(J37-$J$36)/$J$36)</f>
        <v>-4.5968215853968875E-2</v>
      </c>
      <c r="O37" s="70">
        <f>IF($K$36=0,"",(K37-$K$36)/$K$36)</f>
        <v>-4.5968215853968875E-2</v>
      </c>
      <c r="P37" s="67" t="str">
        <f t="shared" si="2"/>
        <v>No</v>
      </c>
      <c r="Q37" s="67" t="str">
        <f t="shared" ref="Q37:Q100" si="6">IF(AND(L37&lt;0,M37&lt;0), "No", "Yes")</f>
        <v>No</v>
      </c>
      <c r="R37" s="74"/>
      <c r="S37" s="65">
        <f>IF(ISNUMBER(SEARCH("RetlMed",C37)),Lookup!D$2,IF(ISNUMBER(SEARCH("OffSml",C37)),Lookup!A$2,IF(ISNUMBER(SEARCH("OffMed",C37)),Lookup!B$2,IF(ISNUMBER(SEARCH("OffLrg",C37)),Lookup!C$2,IF(ISNUMBER(SEARCH("RetlStrp",C37)),Lookup!E$2)))))</f>
        <v>24563.1</v>
      </c>
      <c r="T37" s="75"/>
      <c r="U37" s="75"/>
    </row>
    <row r="38" spans="1:21" ht="25.5" customHeight="1" x14ac:dyDescent="0.3">
      <c r="B38" s="57" t="str">
        <f t="shared" si="0"/>
        <v>CBECC 2025.2</v>
      </c>
      <c r="C38" s="17" t="s">
        <v>115</v>
      </c>
      <c r="D38" s="67">
        <f>INDEX(Output!$C$5:$JM$185,MATCH($C38,Output!$C$5:$C$185,0),254)</f>
        <v>15.3185</v>
      </c>
      <c r="E38" s="59">
        <v>15.48</v>
      </c>
      <c r="F38" s="67">
        <f>'Results LSC'!F38</f>
        <v>11.171554079086109</v>
      </c>
      <c r="G38" s="86">
        <v>11.171554079086109</v>
      </c>
      <c r="H38" s="67">
        <f>'Results LSC'!H38</f>
        <v>4.8988523435559844E-2</v>
      </c>
      <c r="I38" s="86">
        <v>4.8988523435559844E-2</v>
      </c>
      <c r="J38" s="67">
        <f>'Results LSC'!J38</f>
        <v>43.016609849837195</v>
      </c>
      <c r="K38" s="86">
        <v>43.016609849837195</v>
      </c>
      <c r="L38" s="69">
        <f>IF($D$36=0,"",(D38-$D$36)/$D$36)</f>
        <v>-4.33710110535191E-2</v>
      </c>
      <c r="M38" s="70">
        <f>IF($E$36=0,"",(E38-$E$36)/$E$36)</f>
        <v>-2.8858218318695051E-2</v>
      </c>
      <c r="N38" s="69">
        <f>IF($J$36=0,"",(J38-$J$36)/$J$36)</f>
        <v>-4.3839488824873311E-2</v>
      </c>
      <c r="O38" s="70">
        <f>IF($K$36=0,"",(K38-$K$36)/$K$36)</f>
        <v>-4.3839488824873311E-2</v>
      </c>
      <c r="P38" s="67" t="str">
        <f t="shared" si="2"/>
        <v>No</v>
      </c>
      <c r="Q38" s="67" t="str">
        <f t="shared" si="6"/>
        <v>No</v>
      </c>
      <c r="R38" s="74"/>
      <c r="S38" s="65">
        <f>IF(ISNUMBER(SEARCH("RetlMed",C38)),Lookup!D$2,IF(ISNUMBER(SEARCH("OffSml",C38)),Lookup!A$2,IF(ISNUMBER(SEARCH("OffMed",C38)),Lookup!B$2,IF(ISNUMBER(SEARCH("OffLrg",C38)),Lookup!C$2,IF(ISNUMBER(SEARCH("RetlStrp",C38)),Lookup!E$2)))))</f>
        <v>24563.1</v>
      </c>
      <c r="T38" s="75"/>
      <c r="U38" s="75"/>
    </row>
    <row r="39" spans="1:21" s="43" customFormat="1" ht="26.25" customHeight="1" x14ac:dyDescent="0.3">
      <c r="A39" s="45"/>
      <c r="B39" s="57" t="str">
        <f t="shared" si="0"/>
        <v>CBECC 2025.2</v>
      </c>
      <c r="C39" s="16" t="s">
        <v>101</v>
      </c>
      <c r="D39" s="58">
        <f>INDEX(Output!$C$5:$JM$185,MATCH($C39,Output!$C$5:$C$185,0),254)</f>
        <v>16.013000000000002</v>
      </c>
      <c r="E39" s="59">
        <v>15.94</v>
      </c>
      <c r="F39" s="58">
        <f>'Results LSC'!F39</f>
        <v>11.708579128855886</v>
      </c>
      <c r="G39" s="86">
        <v>11.708579128855886</v>
      </c>
      <c r="H39" s="58">
        <f>'Results LSC'!H39</f>
        <v>5.0386962557657629E-2</v>
      </c>
      <c r="I39" s="86">
        <v>5.0386962557657629E-2</v>
      </c>
      <c r="J39" s="58">
        <f>'Results LSC'!J39</f>
        <v>44.988900239113136</v>
      </c>
      <c r="K39" s="86">
        <v>44.988900239113136</v>
      </c>
      <c r="L39" s="62"/>
      <c r="M39" s="58"/>
      <c r="N39" s="62"/>
      <c r="O39" s="58"/>
      <c r="P39" s="58"/>
      <c r="Q39" s="58"/>
      <c r="R39" s="64"/>
      <c r="S39" s="65">
        <f>IF(ISNUMBER(SEARCH("RetlMed",C39)),Lookup!D$2,IF(ISNUMBER(SEARCH("OffSml",C39)),Lookup!A$2,IF(ISNUMBER(SEARCH("OffMed",C39)),Lookup!B$2,IF(ISNUMBER(SEARCH("OffLrg",C39)),Lookup!C$2,IF(ISNUMBER(SEARCH("RetlStrp",C39)),Lookup!E$2)))))</f>
        <v>24563.1</v>
      </c>
    </row>
    <row r="40" spans="1:21" s="82" customFormat="1" ht="25.5" customHeight="1" x14ac:dyDescent="0.3">
      <c r="A40" s="22"/>
      <c r="B40" s="57" t="str">
        <f t="shared" si="0"/>
        <v>CBECC 2025.2</v>
      </c>
      <c r="C40" s="17" t="s">
        <v>170</v>
      </c>
      <c r="D40" s="67">
        <f>INDEX(Output!$C$5:$JM$185,MATCH($C40,Output!$C$5:$C$185,0),254)</f>
        <v>16.176500000000001</v>
      </c>
      <c r="E40" s="59">
        <v>15.89</v>
      </c>
      <c r="F40" s="67">
        <f>'Results LSC'!F40</f>
        <v>11.919342428276561</v>
      </c>
      <c r="G40" s="86">
        <v>11.919342428276561</v>
      </c>
      <c r="H40" s="67">
        <f>'Results LSC'!H40</f>
        <v>5.1120176199258245E-2</v>
      </c>
      <c r="I40" s="86">
        <v>5.1120176199258245E-2</v>
      </c>
      <c r="J40" s="67">
        <f>'Results LSC'!J40</f>
        <v>45.781211174198702</v>
      </c>
      <c r="K40" s="86">
        <v>45.781211174198702</v>
      </c>
      <c r="L40" s="69">
        <f>IF($D$39=0,"",(D40-$D$39)/$D$39)</f>
        <v>1.021045400611997E-2</v>
      </c>
      <c r="M40" s="70">
        <f>IF($E$39=0,"",(E40-$E$39)/$E$39)</f>
        <v>-3.1367628607276623E-3</v>
      </c>
      <c r="N40" s="69">
        <f>IF($J$39=0,"",(J40-$J$39)/$J$39)</f>
        <v>1.7611253684230659E-2</v>
      </c>
      <c r="O40" s="70">
        <f>IF($K$39=0,"",(K40-$K$39)/$K$39)</f>
        <v>1.7611253684230659E-2</v>
      </c>
      <c r="P40" s="67" t="str">
        <f t="shared" si="2"/>
        <v>No</v>
      </c>
      <c r="Q40" s="67" t="str">
        <f t="shared" si="6"/>
        <v>Yes</v>
      </c>
      <c r="R40" s="74"/>
      <c r="S40" s="65">
        <f>IF(ISNUMBER(SEARCH("RetlMed",C40)),Lookup!D$2,IF(ISNUMBER(SEARCH("OffSml",C40)),Lookup!A$2,IF(ISNUMBER(SEARCH("OffMed",C40)),Lookup!B$2,IF(ISNUMBER(SEARCH("OffLrg",C40)),Lookup!C$2,IF(ISNUMBER(SEARCH("RetlStrp",C40)),Lookup!E$2)))))</f>
        <v>24563.1</v>
      </c>
      <c r="T40" s="75"/>
      <c r="U40" s="75"/>
    </row>
    <row r="41" spans="1:21" s="82" customFormat="1" ht="25.5" customHeight="1" x14ac:dyDescent="0.3">
      <c r="A41" s="22"/>
      <c r="B41" s="57" t="str">
        <f t="shared" si="0"/>
        <v>CBECC 2025.2</v>
      </c>
      <c r="C41" s="17" t="s">
        <v>171</v>
      </c>
      <c r="D41" s="67">
        <f>INDEX(Output!$C$5:$JM$185,MATCH($C41,Output!$C$5:$C$185,0),254)</f>
        <v>15.9351</v>
      </c>
      <c r="E41" s="59">
        <v>15.83</v>
      </c>
      <c r="F41" s="67">
        <f>'Results LSC'!F41</f>
        <v>11.633344325431237</v>
      </c>
      <c r="G41" s="86">
        <v>11.633344325431237</v>
      </c>
      <c r="H41" s="67">
        <f>'Results LSC'!H41</f>
        <v>5.0047835981614698E-2</v>
      </c>
      <c r="I41" s="86">
        <v>5.0047835981614698E-2</v>
      </c>
      <c r="J41" s="67">
        <f>'Results LSC'!J41</f>
        <v>44.698140934530251</v>
      </c>
      <c r="K41" s="86">
        <v>44.698140934530251</v>
      </c>
      <c r="L41" s="69">
        <f>IF($D$39=0,"",(D41-$D$39)/$D$39)</f>
        <v>-4.8647973521514648E-3</v>
      </c>
      <c r="M41" s="70">
        <f>IF($E$39=0,"",(E41-$E$39)/$E$39)</f>
        <v>-6.9008782936009682E-3</v>
      </c>
      <c r="N41" s="69">
        <f>IF($J$39=0,"",(J41-$J$39)/$J$39)</f>
        <v>-6.4629120302456275E-3</v>
      </c>
      <c r="O41" s="70">
        <f>IF($K$39=0,"",(K41-$K$39)/$K$39)</f>
        <v>-6.4629120302456275E-3</v>
      </c>
      <c r="P41" s="67" t="str">
        <f t="shared" si="2"/>
        <v>No</v>
      </c>
      <c r="Q41" s="67" t="str">
        <f t="shared" si="6"/>
        <v>No</v>
      </c>
      <c r="R41" s="74"/>
      <c r="S41" s="65">
        <f>IF(ISNUMBER(SEARCH("RetlMed",C41)),Lookup!D$2,IF(ISNUMBER(SEARCH("OffSml",C41)),Lookup!A$2,IF(ISNUMBER(SEARCH("OffMed",C41)),Lookup!B$2,IF(ISNUMBER(SEARCH("OffLrg",C41)),Lookup!C$2,IF(ISNUMBER(SEARCH("RetlStrp",C41)),Lookup!E$2)))))</f>
        <v>24563.1</v>
      </c>
      <c r="T41" s="75"/>
      <c r="U41" s="75"/>
    </row>
    <row r="42" spans="1:21" s="82" customFormat="1" ht="25.5" customHeight="1" x14ac:dyDescent="0.3">
      <c r="A42" s="22"/>
      <c r="B42" s="57" t="str">
        <f t="shared" si="0"/>
        <v>CBECC 2025.2</v>
      </c>
      <c r="C42" s="17" t="s">
        <v>172</v>
      </c>
      <c r="D42" s="67">
        <f>INDEX(Output!$C$5:$JM$185,MATCH($C42,Output!$C$5:$C$185,0),254)</f>
        <v>15.9876</v>
      </c>
      <c r="E42" s="59">
        <v>15.89</v>
      </c>
      <c r="F42" s="67">
        <f>'Results LSC'!F42</f>
        <v>11.715622213808519</v>
      </c>
      <c r="G42" s="86">
        <v>11.715622213808519</v>
      </c>
      <c r="H42" s="67">
        <f>'Results LSC'!H42</f>
        <v>5.0160199649067094E-2</v>
      </c>
      <c r="I42" s="86">
        <v>5.0160199649067094E-2</v>
      </c>
      <c r="J42" s="67">
        <f>'Results LSC'!J42</f>
        <v>44.990134690920939</v>
      </c>
      <c r="K42" s="86">
        <v>44.990134690920939</v>
      </c>
      <c r="L42" s="69">
        <f>IF($D$39=0,"",(D42-$D$39)/$D$39)</f>
        <v>-1.5862112033973145E-3</v>
      </c>
      <c r="M42" s="70">
        <f>IF($E$39=0,"",(E42-$E$39)/$E$39)</f>
        <v>-3.1367628607276623E-3</v>
      </c>
      <c r="N42" s="69">
        <f>IF($J$39=0,"",(J42-$J$39)/$J$39)</f>
        <v>2.7439030544039997E-5</v>
      </c>
      <c r="O42" s="70">
        <f>IF($K$39=0,"",(K42-$K$39)/$K$39)</f>
        <v>2.7439030544039997E-5</v>
      </c>
      <c r="P42" s="67" t="str">
        <f t="shared" si="2"/>
        <v>No</v>
      </c>
      <c r="Q42" s="67" t="str">
        <f t="shared" si="6"/>
        <v>No</v>
      </c>
      <c r="R42" s="74"/>
      <c r="S42" s="65">
        <f>IF(ISNUMBER(SEARCH("RetlMed",C42)),Lookup!D$2,IF(ISNUMBER(SEARCH("OffSml",C42)),Lookup!A$2,IF(ISNUMBER(SEARCH("OffMed",C42)),Lookup!B$2,IF(ISNUMBER(SEARCH("OffLrg",C42)),Lookup!C$2,IF(ISNUMBER(SEARCH("RetlStrp",C42)),Lookup!E$2)))))</f>
        <v>24563.1</v>
      </c>
      <c r="T42" s="75"/>
      <c r="U42" s="75"/>
    </row>
    <row r="43" spans="1:21" s="82" customFormat="1" ht="25.5" hidden="1" customHeight="1" x14ac:dyDescent="0.3">
      <c r="A43" s="22"/>
      <c r="B43" s="57" t="str">
        <f t="shared" si="0"/>
        <v>CBECC 2025.2</v>
      </c>
      <c r="C43" s="17"/>
      <c r="D43" s="67" t="e">
        <f>INDEX(Output!$C$5:$JM$185,MATCH($C43,Output!$C$5:$C$185,0),254)</f>
        <v>#N/A</v>
      </c>
      <c r="E43" s="59"/>
      <c r="F43" s="67" t="e">
        <f>'Results LSC'!F43</f>
        <v>#N/A</v>
      </c>
      <c r="G43" s="86" t="e">
        <v>#N/A</v>
      </c>
      <c r="H43" s="67" t="e">
        <f>'Results LSC'!H43</f>
        <v>#N/A</v>
      </c>
      <c r="I43" s="86" t="e">
        <v>#N/A</v>
      </c>
      <c r="J43" s="67" t="e">
        <f>'Results LSC'!J43</f>
        <v>#N/A</v>
      </c>
      <c r="K43" s="86" t="e">
        <v>#N/A</v>
      </c>
      <c r="L43" s="69" t="e">
        <f>IF($D$39=0,"",(D43-$D$39)/$D$39)</f>
        <v>#N/A</v>
      </c>
      <c r="M43" s="70">
        <f>IF($E$39=0,"",(E43-$E$39)/$E$39)</f>
        <v>-1</v>
      </c>
      <c r="N43" s="69" t="e">
        <f>IF($J$39=0,"",(J43-$J$39)/$J$39)</f>
        <v>#N/A</v>
      </c>
      <c r="O43" s="87" t="e">
        <f>IF($K$39=0,"",(K43-$K$39)/$K$39)</f>
        <v>#N/A</v>
      </c>
      <c r="P43" s="67" t="e">
        <f t="shared" si="2"/>
        <v>#N/A</v>
      </c>
      <c r="Q43" s="67" t="e">
        <f t="shared" si="6"/>
        <v>#N/A</v>
      </c>
      <c r="R43" s="74"/>
      <c r="S43" s="65" t="b">
        <f>IF(ISNUMBER(SEARCH("RetlMed",C43)),Lookup!D$2,IF(ISNUMBER(SEARCH("OffSml",C43)),Lookup!A$2,IF(ISNUMBER(SEARCH("OffMed",C43)),Lookup!B$2,IF(ISNUMBER(SEARCH("OffLrg",C43)),Lookup!C$2,IF(ISNUMBER(SEARCH("RetlStrp",C43)),Lookup!E$2)))))</f>
        <v>0</v>
      </c>
      <c r="T43" s="75"/>
      <c r="U43" s="75"/>
    </row>
    <row r="44" spans="1:21" s="43" customFormat="1" ht="26.25" customHeight="1" x14ac:dyDescent="0.3">
      <c r="A44" s="45"/>
      <c r="B44" s="57" t="str">
        <f t="shared" si="0"/>
        <v>CBECC 2025.2</v>
      </c>
      <c r="C44" s="16" t="s">
        <v>173</v>
      </c>
      <c r="D44" s="58">
        <f>INDEX(Output!$C$5:$JM$185,MATCH($C44,Output!$C$5:$C$185,0),254)</f>
        <v>13.6691</v>
      </c>
      <c r="E44" s="59">
        <v>14.16</v>
      </c>
      <c r="F44" s="58">
        <f>'Results LSC'!F44</f>
        <v>7.3216735672614615</v>
      </c>
      <c r="G44" s="86">
        <v>7.3216735672614615</v>
      </c>
      <c r="H44" s="58">
        <f>'Results LSC'!H44</f>
        <v>6.6148002491542193E-2</v>
      </c>
      <c r="I44" s="86">
        <v>6.6148002491542193E-2</v>
      </c>
      <c r="J44" s="58">
        <f>'Results LSC'!J44</f>
        <v>31.59570577988935</v>
      </c>
      <c r="K44" s="86">
        <v>31.59570577988935</v>
      </c>
      <c r="L44" s="62"/>
      <c r="M44" s="58"/>
      <c r="N44" s="62"/>
      <c r="O44" s="58"/>
      <c r="P44" s="58"/>
      <c r="Q44" s="58"/>
      <c r="R44" s="64"/>
      <c r="S44" s="65">
        <f>IF(ISNUMBER(SEARCH("RetlMed",C44)),Lookup!D$2,IF(ISNUMBER(SEARCH("OffSml",C44)),Lookup!A$2,IF(ISNUMBER(SEARCH("OffMed",C44)),Lookup!B$2,IF(ISNUMBER(SEARCH("OffLrg",C44)),Lookup!C$2,IF(ISNUMBER(SEARCH("RetlStrp",C44)),Lookup!E$2)))))</f>
        <v>24563.1</v>
      </c>
    </row>
    <row r="45" spans="1:21" s="82" customFormat="1" ht="25.5" customHeight="1" x14ac:dyDescent="0.3">
      <c r="A45" s="22"/>
      <c r="B45" s="57" t="str">
        <f t="shared" si="0"/>
        <v>CBECC 2025.2</v>
      </c>
      <c r="C45" s="17" t="s">
        <v>174</v>
      </c>
      <c r="D45" s="67">
        <f>INDEX(Output!$C$5:$JM$185,MATCH($C45,Output!$C$5:$C$185,0),254)</f>
        <v>13.8256</v>
      </c>
      <c r="E45" s="59">
        <v>14.2</v>
      </c>
      <c r="F45" s="67">
        <f>'Results LSC'!F45</f>
        <v>7.4427902015625067</v>
      </c>
      <c r="G45" s="86">
        <v>7.4427902015625067</v>
      </c>
      <c r="H45" s="67">
        <f>'Results LSC'!H45</f>
        <v>6.7323749852420914E-2</v>
      </c>
      <c r="I45" s="86">
        <v>6.7323749852420914E-2</v>
      </c>
      <c r="J45" s="67">
        <f>'Results LSC'!J45</f>
        <v>32.126595320567844</v>
      </c>
      <c r="K45" s="86">
        <v>32.126595320567844</v>
      </c>
      <c r="L45" s="69">
        <f>IF($D$44=0,"",(D45-$D$44)/$D$44)</f>
        <v>1.1449180999480538E-2</v>
      </c>
      <c r="M45" s="70">
        <f>IF($E$44=0,"",(E45-$E$44)/$E$44)</f>
        <v>2.8248587570620866E-3</v>
      </c>
      <c r="N45" s="69">
        <f>IF($J$44=0,"",(J45-$J$44)/$J$44)</f>
        <v>1.6802585274623142E-2</v>
      </c>
      <c r="O45" s="70">
        <f>IF($K$44=0,"",(K45-$K$44)/$K$44)</f>
        <v>1.6802585274623142E-2</v>
      </c>
      <c r="P45" s="67" t="str">
        <f t="shared" si="2"/>
        <v>Yes</v>
      </c>
      <c r="Q45" s="67" t="str">
        <f t="shared" si="6"/>
        <v>Yes</v>
      </c>
      <c r="R45" s="74"/>
      <c r="S45" s="65">
        <f>IF(ISNUMBER(SEARCH("RetlMed",C45)),Lookup!D$2,IF(ISNUMBER(SEARCH("OffSml",C45)),Lookup!A$2,IF(ISNUMBER(SEARCH("OffMed",C45)),Lookup!B$2,IF(ISNUMBER(SEARCH("OffLrg",C45)),Lookup!C$2,IF(ISNUMBER(SEARCH("RetlStrp",C45)),Lookup!E$2)))))</f>
        <v>24563.1</v>
      </c>
      <c r="T45" s="75"/>
      <c r="U45" s="75"/>
    </row>
    <row r="46" spans="1:21" s="82" customFormat="1" ht="25.5" customHeight="1" x14ac:dyDescent="0.3">
      <c r="A46" s="22"/>
      <c r="B46" s="57" t="str">
        <f t="shared" si="0"/>
        <v>CBECC 2025.2</v>
      </c>
      <c r="C46" s="17" t="s">
        <v>175</v>
      </c>
      <c r="D46" s="67">
        <f>INDEX(Output!$C$5:$JM$185,MATCH($C46,Output!$C$5:$C$185,0),254)</f>
        <v>13.587400000000001</v>
      </c>
      <c r="E46" s="59">
        <v>14.1</v>
      </c>
      <c r="F46" s="67">
        <f>'Results LSC'!F46</f>
        <v>7.2834047819697032</v>
      </c>
      <c r="G46" s="86">
        <v>7.2834047819697032</v>
      </c>
      <c r="H46" s="67">
        <f>'Results LSC'!H46</f>
        <v>6.5498654485793728E-2</v>
      </c>
      <c r="I46" s="86">
        <v>6.5498654485793728E-2</v>
      </c>
      <c r="J46" s="67">
        <f>'Results LSC'!J46</f>
        <v>31.400282284747451</v>
      </c>
      <c r="K46" s="86">
        <v>31.400282284747451</v>
      </c>
      <c r="L46" s="69">
        <f>IF($D$44=0,"",(D46-$D$44)/$D$44)</f>
        <v>-5.9769845856713069E-3</v>
      </c>
      <c r="M46" s="70">
        <f>IF($E$44=0,"",(E46-$E$44)/$E$44)</f>
        <v>-4.237288135593255E-3</v>
      </c>
      <c r="N46" s="69">
        <f>IF($J$44=0,"",(J46-$J$44)/$J$44)</f>
        <v>-6.1851283368477838E-3</v>
      </c>
      <c r="O46" s="70">
        <f>IF($K$44=0,"",(K46-$K$44)/$K$44)</f>
        <v>-6.1851283368477838E-3</v>
      </c>
      <c r="P46" s="67" t="str">
        <f t="shared" si="2"/>
        <v>No</v>
      </c>
      <c r="Q46" s="67" t="str">
        <f t="shared" si="6"/>
        <v>No</v>
      </c>
      <c r="R46" s="74"/>
      <c r="S46" s="65">
        <f>IF(ISNUMBER(SEARCH("RetlMed",C46)),Lookup!D$2,IF(ISNUMBER(SEARCH("OffSml",C46)),Lookup!A$2,IF(ISNUMBER(SEARCH("OffMed",C46)),Lookup!B$2,IF(ISNUMBER(SEARCH("OffLrg",C46)),Lookup!C$2,IF(ISNUMBER(SEARCH("RetlStrp",C46)),Lookup!E$2)))))</f>
        <v>24563.1</v>
      </c>
      <c r="T46" s="75"/>
      <c r="U46" s="75"/>
    </row>
    <row r="47" spans="1:21" s="82" customFormat="1" ht="25.5" customHeight="1" x14ac:dyDescent="0.3">
      <c r="A47" s="22"/>
      <c r="B47" s="57" t="str">
        <f t="shared" si="0"/>
        <v>CBECC 2025.2</v>
      </c>
      <c r="C47" s="17" t="s">
        <v>176</v>
      </c>
      <c r="D47" s="67">
        <f>INDEX(Output!$C$5:$JM$185,MATCH($C47,Output!$C$5:$C$185,0),254)</f>
        <v>13.6266</v>
      </c>
      <c r="E47" s="59">
        <v>14.13</v>
      </c>
      <c r="F47" s="67">
        <f>'Results LSC'!F47</f>
        <v>7.3349047962187184</v>
      </c>
      <c r="G47" s="86">
        <v>7.3349047962187184</v>
      </c>
      <c r="H47" s="67">
        <f>'Results LSC'!H47</f>
        <v>6.5654986544857949E-2</v>
      </c>
      <c r="I47" s="86">
        <v>6.5654986544857949E-2</v>
      </c>
      <c r="J47" s="67">
        <f>'Results LSC'!J47</f>
        <v>31.591672294177858</v>
      </c>
      <c r="K47" s="86">
        <v>31.591672294177858</v>
      </c>
      <c r="L47" s="69">
        <f>IF($D$44=0,"",(D47-$D$44)/$D$44)</f>
        <v>-3.1092025078461949E-3</v>
      </c>
      <c r="M47" s="70">
        <f>IF($E$44=0,"",(E47-$E$44)/$E$44)</f>
        <v>-2.1186440677965651E-3</v>
      </c>
      <c r="N47" s="69">
        <f>IF($J$44=0,"",(J47-$J$44)/$J$44)</f>
        <v>-1.2765930090599217E-4</v>
      </c>
      <c r="O47" s="70">
        <f>IF($K$44=0,"",(K47-$K$44)/$K$44)</f>
        <v>-1.2765930090599217E-4</v>
      </c>
      <c r="P47" s="67" t="str">
        <f t="shared" si="2"/>
        <v>No</v>
      </c>
      <c r="Q47" s="67" t="str">
        <f t="shared" si="6"/>
        <v>No</v>
      </c>
      <c r="R47" s="74"/>
      <c r="S47" s="65">
        <f>IF(ISNUMBER(SEARCH("RetlMed",C47)),Lookup!D$2,IF(ISNUMBER(SEARCH("OffSml",C47)),Lookup!A$2,IF(ISNUMBER(SEARCH("OffMed",C47)),Lookup!B$2,IF(ISNUMBER(SEARCH("OffLrg",C47)),Lookup!C$2,IF(ISNUMBER(SEARCH("RetlStrp",C47)),Lookup!E$2)))))</f>
        <v>24563.1</v>
      </c>
      <c r="T47" s="75"/>
      <c r="U47" s="75"/>
    </row>
    <row r="48" spans="1:21" s="82" customFormat="1" ht="25.5" hidden="1" customHeight="1" x14ac:dyDescent="0.3">
      <c r="A48" s="22"/>
      <c r="B48" s="57" t="str">
        <f t="shared" si="0"/>
        <v>CBECC 2025.2</v>
      </c>
      <c r="C48" s="17"/>
      <c r="D48" s="67" t="e">
        <f>INDEX(Output!$C$5:$JM$185,MATCH($C48,Output!$C$5:$C$185,0),254)</f>
        <v>#N/A</v>
      </c>
      <c r="E48" s="59"/>
      <c r="F48" s="67" t="e">
        <f>'Results LSC'!F48</f>
        <v>#N/A</v>
      </c>
      <c r="G48" s="86" t="e">
        <v>#N/A</v>
      </c>
      <c r="H48" s="67" t="e">
        <f>'Results LSC'!H48</f>
        <v>#N/A</v>
      </c>
      <c r="I48" s="86" t="e">
        <v>#N/A</v>
      </c>
      <c r="J48" s="67" t="e">
        <f>'Results LSC'!J48</f>
        <v>#N/A</v>
      </c>
      <c r="K48" s="86" t="e">
        <v>#N/A</v>
      </c>
      <c r="L48" s="69" t="e">
        <f>IF($D$44=0,"",(D48-$D$44)/$D$44)</f>
        <v>#N/A</v>
      </c>
      <c r="M48" s="70">
        <f>IF($E$44=0,"",(E48-$E$44)/$E$44)</f>
        <v>-1</v>
      </c>
      <c r="N48" s="69" t="e">
        <f>IF($J$44=0,"",(J48-$J$44)/$J$44)</f>
        <v>#N/A</v>
      </c>
      <c r="O48" s="87" t="e">
        <f>IF($K$44=0,"",(K48-$K$44)/$K$44)</f>
        <v>#N/A</v>
      </c>
      <c r="P48" s="67" t="e">
        <f t="shared" si="2"/>
        <v>#N/A</v>
      </c>
      <c r="Q48" s="67" t="e">
        <f t="shared" si="6"/>
        <v>#N/A</v>
      </c>
      <c r="R48" s="74"/>
      <c r="S48" s="65" t="b">
        <f>IF(ISNUMBER(SEARCH("RetlMed",C48)),Lookup!D$2,IF(ISNUMBER(SEARCH("OffSml",C48)),Lookup!A$2,IF(ISNUMBER(SEARCH("OffMed",C48)),Lookup!B$2,IF(ISNUMBER(SEARCH("OffLrg",C48)),Lookup!C$2,IF(ISNUMBER(SEARCH("RetlStrp",C48)),Lookup!E$2)))))</f>
        <v>0</v>
      </c>
      <c r="T48" s="75"/>
      <c r="U48" s="75"/>
    </row>
    <row r="49" spans="1:21" s="43" customFormat="1" ht="26.25" customHeight="1" x14ac:dyDescent="0.3">
      <c r="A49" s="45"/>
      <c r="B49" s="57" t="str">
        <f t="shared" si="0"/>
        <v>CBECC 2025.2</v>
      </c>
      <c r="C49" s="16" t="s">
        <v>120</v>
      </c>
      <c r="D49" s="58">
        <f>INDEX(Output!$C$5:$JM$185,MATCH($C49,Output!$C$5:$C$185,0),254)</f>
        <v>13.0192</v>
      </c>
      <c r="E49" s="59">
        <v>18.21</v>
      </c>
      <c r="F49" s="58">
        <f>'Results LSC'!F49</f>
        <v>2.7187764554950977</v>
      </c>
      <c r="G49" s="86">
        <v>2.7187764554950977</v>
      </c>
      <c r="H49" s="58">
        <f>'Results LSC'!H49</f>
        <v>0.1140973524925505</v>
      </c>
      <c r="I49" s="86">
        <v>0.1140973524925505</v>
      </c>
      <c r="J49" s="58">
        <f>'Results LSC'!J49</f>
        <v>20.683866131075231</v>
      </c>
      <c r="K49" s="86">
        <v>20.683866131075231</v>
      </c>
      <c r="L49" s="62"/>
      <c r="M49" s="58"/>
      <c r="N49" s="62"/>
      <c r="O49" s="58"/>
      <c r="P49" s="58"/>
      <c r="Q49" s="58"/>
      <c r="R49" s="64"/>
      <c r="S49" s="65">
        <f>IF(ISNUMBER(SEARCH("RetlMed",C49)),Lookup!D$2,IF(ISNUMBER(SEARCH("OffSml",C49)),Lookup!A$2,IF(ISNUMBER(SEARCH("OffMed",C49)),Lookup!B$2,IF(ISNUMBER(SEARCH("OffLrg",C49)),Lookup!C$2,IF(ISNUMBER(SEARCH("RetlStrp",C49)),Lookup!E$2)))))</f>
        <v>53627.8</v>
      </c>
    </row>
    <row r="50" spans="1:21" s="82" customFormat="1" ht="25.5" customHeight="1" x14ac:dyDescent="0.3">
      <c r="A50" s="22"/>
      <c r="B50" s="57" t="str">
        <f t="shared" si="0"/>
        <v>CBECC 2025.2</v>
      </c>
      <c r="C50" s="17" t="s">
        <v>121</v>
      </c>
      <c r="D50" s="67">
        <f>INDEX(Output!$C$5:$JM$185,MATCH($C50,Output!$C$5:$C$185,0),254)</f>
        <v>12.9892</v>
      </c>
      <c r="E50" s="59">
        <v>18.510000000000002</v>
      </c>
      <c r="F50" s="67">
        <f>'Results LSC'!F50</f>
        <v>2.3477934951648209</v>
      </c>
      <c r="G50" s="86">
        <v>2.3477934951648209</v>
      </c>
      <c r="H50" s="67">
        <f>'Results LSC'!H50</f>
        <v>0.11791179201831886</v>
      </c>
      <c r="I50" s="86">
        <v>0.11791179201831886</v>
      </c>
      <c r="J50" s="67">
        <f>'Results LSC'!J50</f>
        <v>19.799327065994738</v>
      </c>
      <c r="K50" s="86">
        <v>19.799327065994738</v>
      </c>
      <c r="L50" s="69">
        <f t="shared" ref="L50:L60" si="7">IF($D$49=0,"",(D50-$D$49)/$D$49)</f>
        <v>-2.3042890500183854E-3</v>
      </c>
      <c r="M50" s="70">
        <f t="shared" ref="M50:M60" si="8">IF($E$49=0,"",(E50-$E$49)/$E$49)</f>
        <v>1.6474464579901191E-2</v>
      </c>
      <c r="N50" s="69">
        <f t="shared" ref="N50:N60" si="9">IF($J$49=0,"",(J50-$J$49)/$J$49)</f>
        <v>-4.2764687195087275E-2</v>
      </c>
      <c r="O50" s="70">
        <f t="shared" ref="O50:O60" si="10">IF($K$49=0,"",(K50-$K$49)/$K$49)</f>
        <v>-4.2764687195087275E-2</v>
      </c>
      <c r="P50" s="67" t="str">
        <f t="shared" si="2"/>
        <v>No</v>
      </c>
      <c r="Q50" s="67" t="str">
        <f t="shared" si="6"/>
        <v>Yes</v>
      </c>
      <c r="R50" s="74"/>
      <c r="S50" s="65">
        <f>IF(ISNUMBER(SEARCH("RetlMed",C50)),Lookup!D$2,IF(ISNUMBER(SEARCH("OffSml",C50)),Lookup!A$2,IF(ISNUMBER(SEARCH("OffMed",C50)),Lookup!B$2,IF(ISNUMBER(SEARCH("OffLrg",C50)),Lookup!C$2,IF(ISNUMBER(SEARCH("RetlStrp",C50)),Lookup!E$2)))))</f>
        <v>53627.8</v>
      </c>
      <c r="T50" s="75"/>
      <c r="U50" s="75"/>
    </row>
    <row r="51" spans="1:21" s="82" customFormat="1" ht="25.5" customHeight="1" x14ac:dyDescent="0.3">
      <c r="A51" s="22"/>
      <c r="B51" s="57" t="str">
        <f t="shared" si="0"/>
        <v>CBECC 2025.2</v>
      </c>
      <c r="C51" s="17" t="s">
        <v>122</v>
      </c>
      <c r="D51" s="67">
        <f>INDEX(Output!$C$5:$JM$185,MATCH($C51,Output!$C$5:$C$185,0),254)</f>
        <v>13.1326</v>
      </c>
      <c r="E51" s="59">
        <v>17.46</v>
      </c>
      <c r="F51" s="67">
        <f>'Results LSC'!F51</f>
        <v>3.464303961751181</v>
      </c>
      <c r="G51" s="86">
        <v>3.464303961751181</v>
      </c>
      <c r="H51" s="67">
        <f>'Results LSC'!H51</f>
        <v>0.10702546067524679</v>
      </c>
      <c r="I51" s="86">
        <v>0.10702546067524679</v>
      </c>
      <c r="J51" s="67">
        <f>'Results LSC'!J51</f>
        <v>22.520645938229045</v>
      </c>
      <c r="K51" s="86">
        <v>22.520645938229045</v>
      </c>
      <c r="L51" s="69">
        <f t="shared" si="7"/>
        <v>8.7102126090697115E-3</v>
      </c>
      <c r="M51" s="70">
        <f t="shared" si="8"/>
        <v>-4.118616144975288E-2</v>
      </c>
      <c r="N51" s="69">
        <f t="shared" si="9"/>
        <v>8.8802537954655134E-2</v>
      </c>
      <c r="O51" s="70">
        <f t="shared" si="10"/>
        <v>8.8802537954655134E-2</v>
      </c>
      <c r="P51" s="67" t="str">
        <f t="shared" si="2"/>
        <v>No</v>
      </c>
      <c r="Q51" s="67" t="str">
        <f t="shared" si="6"/>
        <v>Yes</v>
      </c>
      <c r="R51" s="74"/>
      <c r="S51" s="65">
        <f>IF(ISNUMBER(SEARCH("RetlMed",C51)),Lookup!D$2,IF(ISNUMBER(SEARCH("OffSml",C51)),Lookup!A$2,IF(ISNUMBER(SEARCH("OffMed",C51)),Lookup!B$2,IF(ISNUMBER(SEARCH("OffLrg",C51)),Lookup!C$2,IF(ISNUMBER(SEARCH("RetlStrp",C51)),Lookup!E$2)))))</f>
        <v>53627.8</v>
      </c>
      <c r="T51" s="75"/>
      <c r="U51" s="75"/>
    </row>
    <row r="52" spans="1:21" s="82" customFormat="1" ht="25.5" customHeight="1" x14ac:dyDescent="0.3">
      <c r="A52" s="22"/>
      <c r="B52" s="57" t="str">
        <f t="shared" si="0"/>
        <v>CBECC 2025.2</v>
      </c>
      <c r="C52" s="17" t="s">
        <v>123</v>
      </c>
      <c r="D52" s="67">
        <f>INDEX(Output!$C$5:$JM$185,MATCH($C52,Output!$C$5:$C$185,0),254)</f>
        <v>12.992599999999999</v>
      </c>
      <c r="E52" s="59">
        <v>18.399999999999999</v>
      </c>
      <c r="F52" s="67">
        <f>'Results LSC'!F52</f>
        <v>2.5828767915148485</v>
      </c>
      <c r="G52" s="86">
        <v>2.5828767915148485</v>
      </c>
      <c r="H52" s="67">
        <f>'Results LSC'!H52</f>
        <v>0.11546641853665449</v>
      </c>
      <c r="I52" s="86">
        <v>0.11546641853665449</v>
      </c>
      <c r="J52" s="67">
        <f>'Results LSC'!J52</f>
        <v>20.356984349202957</v>
      </c>
      <c r="K52" s="86">
        <v>20.356984349202957</v>
      </c>
      <c r="L52" s="69">
        <f t="shared" si="7"/>
        <v>-2.0431362910163591E-3</v>
      </c>
      <c r="M52" s="70">
        <f t="shared" si="8"/>
        <v>1.0433827567270605E-2</v>
      </c>
      <c r="N52" s="69">
        <f t="shared" si="9"/>
        <v>-1.5803708059257352E-2</v>
      </c>
      <c r="O52" s="70">
        <f t="shared" si="10"/>
        <v>-1.5803708059257352E-2</v>
      </c>
      <c r="P52" s="67" t="str">
        <f t="shared" si="2"/>
        <v>No</v>
      </c>
      <c r="Q52" s="67" t="str">
        <f t="shared" si="6"/>
        <v>Yes</v>
      </c>
      <c r="R52" s="74"/>
      <c r="S52" s="65">
        <f>IF(ISNUMBER(SEARCH("RetlMed",C52)),Lookup!D$2,IF(ISNUMBER(SEARCH("OffSml",C52)),Lookup!A$2,IF(ISNUMBER(SEARCH("OffMed",C52)),Lookup!B$2,IF(ISNUMBER(SEARCH("OffLrg",C52)),Lookup!C$2,IF(ISNUMBER(SEARCH("RetlStrp",C52)),Lookup!E$2)))))</f>
        <v>53627.8</v>
      </c>
      <c r="T52" s="75"/>
      <c r="U52" s="75"/>
    </row>
    <row r="53" spans="1:21" s="82" customFormat="1" ht="25.5" customHeight="1" x14ac:dyDescent="0.3">
      <c r="A53" s="22"/>
      <c r="B53" s="57" t="str">
        <f t="shared" si="0"/>
        <v>CBECC 2025.2</v>
      </c>
      <c r="C53" s="17" t="s">
        <v>124</v>
      </c>
      <c r="D53" s="67">
        <f>INDEX(Output!$C$5:$JM$185,MATCH($C53,Output!$C$5:$C$185,0),254)</f>
        <v>13.6394</v>
      </c>
      <c r="E53" s="59">
        <v>28.35</v>
      </c>
      <c r="F53" s="67">
        <f>'Results LSC'!F53</f>
        <v>2.8644471710568027</v>
      </c>
      <c r="G53" s="86">
        <v>2.8644471710568027</v>
      </c>
      <c r="H53" s="67">
        <f>'Results LSC'!H53</f>
        <v>0.11879659430370069</v>
      </c>
      <c r="I53" s="86">
        <v>0.11879659430370069</v>
      </c>
      <c r="J53" s="67">
        <f>'Results LSC'!J53</f>
        <v>21.650672989074142</v>
      </c>
      <c r="K53" s="86">
        <v>21.650672989074142</v>
      </c>
      <c r="L53" s="69">
        <f t="shared" si="7"/>
        <v>4.7637335627381143E-2</v>
      </c>
      <c r="M53" s="70">
        <f t="shared" si="8"/>
        <v>0.55683690280065901</v>
      </c>
      <c r="N53" s="69">
        <f t="shared" si="9"/>
        <v>4.6742076740981721E-2</v>
      </c>
      <c r="O53" s="70">
        <f t="shared" si="10"/>
        <v>4.6742076740981721E-2</v>
      </c>
      <c r="P53" s="67" t="str">
        <f t="shared" si="2"/>
        <v>Yes</v>
      </c>
      <c r="Q53" s="67" t="str">
        <f t="shared" si="6"/>
        <v>Yes</v>
      </c>
      <c r="R53" s="74"/>
      <c r="S53" s="65">
        <f>IF(ISNUMBER(SEARCH("RetlMed",C53)),Lookup!D$2,IF(ISNUMBER(SEARCH("OffSml",C53)),Lookup!A$2,IF(ISNUMBER(SEARCH("OffMed",C53)),Lookup!B$2,IF(ISNUMBER(SEARCH("OffLrg",C53)),Lookup!C$2,IF(ISNUMBER(SEARCH("RetlStrp",C53)),Lookup!E$2)))))</f>
        <v>53627.8</v>
      </c>
      <c r="T53" s="75"/>
      <c r="U53" s="75"/>
    </row>
    <row r="54" spans="1:21" s="82" customFormat="1" ht="25.5" customHeight="1" x14ac:dyDescent="0.3">
      <c r="A54" s="22"/>
      <c r="B54" s="57" t="str">
        <f t="shared" si="0"/>
        <v>CBECC 2025.2</v>
      </c>
      <c r="C54" s="17" t="s">
        <v>125</v>
      </c>
      <c r="D54" s="67">
        <f>INDEX(Output!$C$5:$JM$185,MATCH($C54,Output!$C$5:$C$185,0),254)</f>
        <v>13.0267</v>
      </c>
      <c r="E54" s="59">
        <v>18.45</v>
      </c>
      <c r="F54" s="67">
        <f>'Results LSC'!F54</f>
        <v>2.7353163844125619</v>
      </c>
      <c r="G54" s="86">
        <v>2.7353163844125619</v>
      </c>
      <c r="H54" s="67">
        <f>'Results LSC'!H54</f>
        <v>0.11409679308120042</v>
      </c>
      <c r="I54" s="86">
        <v>0.11409679308120042</v>
      </c>
      <c r="J54" s="67">
        <f>'Results LSC'!J54</f>
        <v>20.740249315215465</v>
      </c>
      <c r="K54" s="86">
        <v>20.740249315215465</v>
      </c>
      <c r="L54" s="69">
        <f t="shared" si="7"/>
        <v>5.760722625046304E-4</v>
      </c>
      <c r="M54" s="70">
        <f t="shared" si="8"/>
        <v>1.3179571663920836E-2</v>
      </c>
      <c r="N54" s="69">
        <f t="shared" si="9"/>
        <v>2.7259499642344185E-3</v>
      </c>
      <c r="O54" s="70">
        <f t="shared" si="10"/>
        <v>2.7259499642344185E-3</v>
      </c>
      <c r="P54" s="67" t="str">
        <f t="shared" si="2"/>
        <v>Yes</v>
      </c>
      <c r="Q54" s="67" t="str">
        <f t="shared" si="6"/>
        <v>Yes</v>
      </c>
      <c r="R54" s="74"/>
      <c r="S54" s="65">
        <f>IF(ISNUMBER(SEARCH("RetlMed",C54)),Lookup!D$2,IF(ISNUMBER(SEARCH("OffSml",C54)),Lookup!A$2,IF(ISNUMBER(SEARCH("OffMed",C54)),Lookup!B$2,IF(ISNUMBER(SEARCH("OffLrg",C54)),Lookup!C$2,IF(ISNUMBER(SEARCH("RetlStrp",C54)),Lookup!E$2)))))</f>
        <v>53627.8</v>
      </c>
      <c r="T54" s="75"/>
      <c r="U54" s="75"/>
    </row>
    <row r="55" spans="1:21" s="82" customFormat="1" ht="25.5" customHeight="1" x14ac:dyDescent="0.3">
      <c r="A55" s="22"/>
      <c r="B55" s="57" t="str">
        <f t="shared" si="0"/>
        <v>CBECC 2025.2</v>
      </c>
      <c r="C55" s="17" t="s">
        <v>126</v>
      </c>
      <c r="D55" s="67">
        <f>INDEX(Output!$C$5:$JM$185,MATCH($C55,Output!$C$5:$C$185,0),254)</f>
        <v>13.3476</v>
      </c>
      <c r="E55" s="59">
        <v>17.46</v>
      </c>
      <c r="F55" s="67">
        <f>'Results LSC'!F55</f>
        <v>3.9042436945017323</v>
      </c>
      <c r="G55" s="86">
        <v>3.9042436945017323</v>
      </c>
      <c r="H55" s="67">
        <f>'Results LSC'!H55</f>
        <v>9.816699547622687E-2</v>
      </c>
      <c r="I55" s="86">
        <v>9.816699547622687E-2</v>
      </c>
      <c r="J55" s="67">
        <f>'Results LSC'!J55</f>
        <v>23.136171603321692</v>
      </c>
      <c r="K55" s="86">
        <v>23.136171603321692</v>
      </c>
      <c r="L55" s="69">
        <f t="shared" si="7"/>
        <v>2.5224284134201812E-2</v>
      </c>
      <c r="M55" s="70">
        <f t="shared" si="8"/>
        <v>-4.118616144975288E-2</v>
      </c>
      <c r="N55" s="69">
        <f t="shared" si="9"/>
        <v>0.11856127170355946</v>
      </c>
      <c r="O55" s="70">
        <f t="shared" si="10"/>
        <v>0.11856127170355946</v>
      </c>
      <c r="P55" s="67" t="str">
        <f t="shared" si="2"/>
        <v>No</v>
      </c>
      <c r="Q55" s="67" t="str">
        <f t="shared" si="6"/>
        <v>Yes</v>
      </c>
      <c r="R55" s="74"/>
      <c r="S55" s="65">
        <f>IF(ISNUMBER(SEARCH("RetlMed",C55)),Lookup!D$2,IF(ISNUMBER(SEARCH("OffSml",C55)),Lookup!A$2,IF(ISNUMBER(SEARCH("OffMed",C55)),Lookup!B$2,IF(ISNUMBER(SEARCH("OffLrg",C55)),Lookup!C$2,IF(ISNUMBER(SEARCH("RetlStrp",C55)),Lookup!E$2)))))</f>
        <v>53627.8</v>
      </c>
      <c r="T55" s="75"/>
      <c r="U55" s="75"/>
    </row>
    <row r="56" spans="1:21" s="82" customFormat="1" ht="25.5" customHeight="1" x14ac:dyDescent="0.3">
      <c r="A56" s="22"/>
      <c r="B56" s="57" t="str">
        <f t="shared" si="0"/>
        <v>CBECC 2025.2</v>
      </c>
      <c r="C56" s="17" t="s">
        <v>127</v>
      </c>
      <c r="D56" s="67">
        <f>INDEX(Output!$C$5:$JM$185,MATCH($C56,Output!$C$5:$C$185,0),254)</f>
        <v>12.6005</v>
      </c>
      <c r="E56" s="59">
        <v>18.53</v>
      </c>
      <c r="F56" s="67">
        <f>'Results LSC'!F56</f>
        <v>2.681892600479602</v>
      </c>
      <c r="G56" s="86">
        <v>2.681892600479602</v>
      </c>
      <c r="H56" s="67">
        <f>'Results LSC'!H56</f>
        <v>0.10981636390081263</v>
      </c>
      <c r="I56" s="86">
        <v>0.10981636390081263</v>
      </c>
      <c r="J56" s="67">
        <f>'Results LSC'!J56</f>
        <v>20.130024453851114</v>
      </c>
      <c r="K56" s="86">
        <v>20.130024453851114</v>
      </c>
      <c r="L56" s="69">
        <f t="shared" si="7"/>
        <v>-3.216019417475724E-2</v>
      </c>
      <c r="M56" s="70">
        <f t="shared" si="8"/>
        <v>1.7572762218561244E-2</v>
      </c>
      <c r="N56" s="69">
        <f t="shared" si="9"/>
        <v>-2.6776506563830006E-2</v>
      </c>
      <c r="O56" s="70">
        <f t="shared" si="10"/>
        <v>-2.6776506563830006E-2</v>
      </c>
      <c r="P56" s="67" t="str">
        <f t="shared" si="2"/>
        <v>No</v>
      </c>
      <c r="Q56" s="67" t="str">
        <f t="shared" si="6"/>
        <v>Yes</v>
      </c>
      <c r="R56" s="74"/>
      <c r="S56" s="65">
        <f>IF(ISNUMBER(SEARCH("RetlMed",C56)),Lookup!D$2,IF(ISNUMBER(SEARCH("OffSml",C56)),Lookup!A$2,IF(ISNUMBER(SEARCH("OffMed",C56)),Lookup!B$2,IF(ISNUMBER(SEARCH("OffLrg",C56)),Lookup!C$2,IF(ISNUMBER(SEARCH("RetlStrp",C56)),Lookup!E$2)))))</f>
        <v>53627.8</v>
      </c>
      <c r="T56" s="75"/>
      <c r="U56" s="75"/>
    </row>
    <row r="57" spans="1:21" s="82" customFormat="1" ht="25.5" hidden="1" customHeight="1" x14ac:dyDescent="0.3">
      <c r="A57" s="22"/>
      <c r="B57" s="57" t="str">
        <f t="shared" si="0"/>
        <v>CBECC 2025.2</v>
      </c>
      <c r="C57" s="17"/>
      <c r="D57" s="67" t="e">
        <f>INDEX(Output!$C$5:$JM$185,MATCH($C57,Output!$C$5:$C$185,0),254)</f>
        <v>#N/A</v>
      </c>
      <c r="E57" s="59"/>
      <c r="F57" s="67" t="e">
        <f>'Results LSC'!F57</f>
        <v>#N/A</v>
      </c>
      <c r="G57" s="86" t="e">
        <v>#N/A</v>
      </c>
      <c r="H57" s="67" t="e">
        <f>'Results LSC'!H57</f>
        <v>#N/A</v>
      </c>
      <c r="I57" s="86" t="e">
        <v>#N/A</v>
      </c>
      <c r="J57" s="67" t="e">
        <f>'Results LSC'!J57</f>
        <v>#N/A</v>
      </c>
      <c r="K57" s="86" t="e">
        <v>#N/A</v>
      </c>
      <c r="L57" s="69" t="e">
        <f t="shared" si="7"/>
        <v>#N/A</v>
      </c>
      <c r="M57" s="70">
        <f t="shared" si="8"/>
        <v>-1</v>
      </c>
      <c r="N57" s="69" t="e">
        <f t="shared" si="9"/>
        <v>#N/A</v>
      </c>
      <c r="O57" s="87" t="e">
        <f t="shared" si="10"/>
        <v>#N/A</v>
      </c>
      <c r="P57" s="67" t="e">
        <f t="shared" si="2"/>
        <v>#N/A</v>
      </c>
      <c r="Q57" s="67" t="e">
        <f t="shared" si="6"/>
        <v>#N/A</v>
      </c>
      <c r="R57" s="74"/>
      <c r="S57" s="65" t="b">
        <f>IF(ISNUMBER(SEARCH("RetlMed",C57)),Lookup!D$2,IF(ISNUMBER(SEARCH("OffSml",C57)),Lookup!A$2,IF(ISNUMBER(SEARCH("OffMed",C57)),Lookup!B$2,IF(ISNUMBER(SEARCH("OffLrg",C57)),Lookup!C$2,IF(ISNUMBER(SEARCH("RetlStrp",C57)),Lookup!E$2)))))</f>
        <v>0</v>
      </c>
      <c r="T57" s="75"/>
      <c r="U57" s="75"/>
    </row>
    <row r="58" spans="1:21" s="82" customFormat="1" ht="25.5" hidden="1" customHeight="1" x14ac:dyDescent="0.3">
      <c r="A58" s="22"/>
      <c r="B58" s="57" t="str">
        <f t="shared" si="0"/>
        <v>CBECC 2025.2</v>
      </c>
      <c r="C58" s="17"/>
      <c r="D58" s="67" t="e">
        <f>INDEX(Output!$C$5:$JM$185,MATCH($C58,Output!$C$5:$C$185,0),254)</f>
        <v>#N/A</v>
      </c>
      <c r="E58" s="59"/>
      <c r="F58" s="67" t="e">
        <f>'Results LSC'!F58</f>
        <v>#N/A</v>
      </c>
      <c r="G58" s="86" t="e">
        <v>#N/A</v>
      </c>
      <c r="H58" s="67" t="e">
        <f>'Results LSC'!H58</f>
        <v>#N/A</v>
      </c>
      <c r="I58" s="86" t="e">
        <v>#N/A</v>
      </c>
      <c r="J58" s="67" t="e">
        <f>'Results LSC'!J58</f>
        <v>#N/A</v>
      </c>
      <c r="K58" s="86" t="e">
        <v>#N/A</v>
      </c>
      <c r="L58" s="69" t="e">
        <f t="shared" si="7"/>
        <v>#N/A</v>
      </c>
      <c r="M58" s="70">
        <f t="shared" si="8"/>
        <v>-1</v>
      </c>
      <c r="N58" s="69" t="e">
        <f t="shared" si="9"/>
        <v>#N/A</v>
      </c>
      <c r="O58" s="87" t="e">
        <f t="shared" si="10"/>
        <v>#N/A</v>
      </c>
      <c r="P58" s="67" t="e">
        <f t="shared" si="2"/>
        <v>#N/A</v>
      </c>
      <c r="Q58" s="67" t="e">
        <f t="shared" si="6"/>
        <v>#N/A</v>
      </c>
      <c r="R58" s="74"/>
      <c r="S58" s="65" t="b">
        <f>IF(ISNUMBER(SEARCH("RetlMed",C58)),Lookup!D$2,IF(ISNUMBER(SEARCH("OffSml",C58)),Lookup!A$2,IF(ISNUMBER(SEARCH("OffMed",C58)),Lookup!B$2,IF(ISNUMBER(SEARCH("OffLrg",C58)),Lookup!C$2,IF(ISNUMBER(SEARCH("RetlStrp",C58)),Lookup!E$2)))))</f>
        <v>0</v>
      </c>
      <c r="T58" s="75"/>
      <c r="U58" s="75"/>
    </row>
    <row r="59" spans="1:21" s="82" customFormat="1" ht="25.5" hidden="1" customHeight="1" x14ac:dyDescent="0.3">
      <c r="A59" s="22"/>
      <c r="B59" s="57" t="str">
        <f t="shared" si="0"/>
        <v>CBECC 2025.2</v>
      </c>
      <c r="C59" s="17"/>
      <c r="D59" s="67" t="e">
        <f>INDEX(Output!$C$5:$JM$185,MATCH($C59,Output!$C$5:$C$185,0),254)</f>
        <v>#N/A</v>
      </c>
      <c r="E59" s="59"/>
      <c r="F59" s="67" t="e">
        <f>'Results LSC'!F59</f>
        <v>#N/A</v>
      </c>
      <c r="G59" s="86" t="e">
        <v>#N/A</v>
      </c>
      <c r="H59" s="67" t="e">
        <f>'Results LSC'!H59</f>
        <v>#N/A</v>
      </c>
      <c r="I59" s="86" t="e">
        <v>#N/A</v>
      </c>
      <c r="J59" s="67" t="e">
        <f>'Results LSC'!J59</f>
        <v>#N/A</v>
      </c>
      <c r="K59" s="86" t="e">
        <v>#N/A</v>
      </c>
      <c r="L59" s="69" t="e">
        <f t="shared" si="7"/>
        <v>#N/A</v>
      </c>
      <c r="M59" s="70">
        <f t="shared" si="8"/>
        <v>-1</v>
      </c>
      <c r="N59" s="69" t="e">
        <f t="shared" si="9"/>
        <v>#N/A</v>
      </c>
      <c r="O59" s="87" t="e">
        <f t="shared" si="10"/>
        <v>#N/A</v>
      </c>
      <c r="P59" s="67" t="e">
        <f t="shared" si="2"/>
        <v>#N/A</v>
      </c>
      <c r="Q59" s="67" t="e">
        <f t="shared" si="6"/>
        <v>#N/A</v>
      </c>
      <c r="R59" s="74"/>
      <c r="S59" s="65" t="b">
        <f>IF(ISNUMBER(SEARCH("RetlMed",C59)),Lookup!D$2,IF(ISNUMBER(SEARCH("OffSml",C59)),Lookup!A$2,IF(ISNUMBER(SEARCH("OffMed",C59)),Lookup!B$2,IF(ISNUMBER(SEARCH("OffLrg",C59)),Lookup!C$2,IF(ISNUMBER(SEARCH("RetlStrp",C59)),Lookup!E$2)))))</f>
        <v>0</v>
      </c>
      <c r="T59" s="75"/>
      <c r="U59" s="75"/>
    </row>
    <row r="60" spans="1:21" s="82" customFormat="1" ht="25.5" hidden="1" customHeight="1" x14ac:dyDescent="0.3">
      <c r="A60" s="22"/>
      <c r="B60" s="57" t="str">
        <f t="shared" si="0"/>
        <v>CBECC 2025.2</v>
      </c>
      <c r="C60" s="17"/>
      <c r="D60" s="67" t="e">
        <f>INDEX(Output!$C$5:$JM$185,MATCH($C60,Output!$C$5:$C$185,0),254)</f>
        <v>#N/A</v>
      </c>
      <c r="E60" s="59"/>
      <c r="F60" s="67" t="e">
        <f>'Results LSC'!F60</f>
        <v>#N/A</v>
      </c>
      <c r="G60" s="86" t="e">
        <v>#N/A</v>
      </c>
      <c r="H60" s="67" t="e">
        <f>'Results LSC'!H60</f>
        <v>#N/A</v>
      </c>
      <c r="I60" s="86" t="e">
        <v>#N/A</v>
      </c>
      <c r="J60" s="67" t="e">
        <f>'Results LSC'!J60</f>
        <v>#N/A</v>
      </c>
      <c r="K60" s="86" t="e">
        <v>#N/A</v>
      </c>
      <c r="L60" s="69" t="e">
        <f t="shared" si="7"/>
        <v>#N/A</v>
      </c>
      <c r="M60" s="70">
        <f t="shared" si="8"/>
        <v>-1</v>
      </c>
      <c r="N60" s="69" t="e">
        <f t="shared" si="9"/>
        <v>#N/A</v>
      </c>
      <c r="O60" s="87" t="e">
        <f t="shared" si="10"/>
        <v>#N/A</v>
      </c>
      <c r="P60" s="67" t="e">
        <f t="shared" si="2"/>
        <v>#N/A</v>
      </c>
      <c r="Q60" s="67" t="e">
        <f t="shared" si="6"/>
        <v>#N/A</v>
      </c>
      <c r="R60" s="74"/>
      <c r="S60" s="65" t="b">
        <f>IF(ISNUMBER(SEARCH("RetlMed",C60)),Lookup!D$2,IF(ISNUMBER(SEARCH("OffSml",C60)),Lookup!A$2,IF(ISNUMBER(SEARCH("OffMed",C60)),Lookup!B$2,IF(ISNUMBER(SEARCH("OffLrg",C60)),Lookup!C$2,IF(ISNUMBER(SEARCH("RetlStrp",C60)),Lookup!E$2)))))</f>
        <v>0</v>
      </c>
      <c r="T60" s="75"/>
      <c r="U60" s="75"/>
    </row>
    <row r="61" spans="1:21" s="43" customFormat="1" ht="26.25" customHeight="1" x14ac:dyDescent="0.3">
      <c r="A61" s="45"/>
      <c r="B61" s="57" t="str">
        <f t="shared" si="0"/>
        <v>CBECC 2025.2</v>
      </c>
      <c r="C61" s="16" t="s">
        <v>128</v>
      </c>
      <c r="D61" s="58">
        <f>INDEX(Output!$C$5:$JM$185,MATCH($C61,Output!$C$5:$C$185,0),254)</f>
        <v>6.31358</v>
      </c>
      <c r="E61" s="59">
        <v>8.2899999999999991</v>
      </c>
      <c r="F61" s="58">
        <f>'Results LSC'!F61</f>
        <v>3.4996401120314462</v>
      </c>
      <c r="G61" s="86">
        <v>3.4996401120314462</v>
      </c>
      <c r="H61" s="58">
        <f>'Results LSC'!H61</f>
        <v>3.7264441204002401E-2</v>
      </c>
      <c r="I61" s="86">
        <v>3.7264441204002401E-2</v>
      </c>
      <c r="J61" s="58">
        <f>'Results LSC'!J61</f>
        <v>15.666853570071956</v>
      </c>
      <c r="K61" s="86">
        <v>15.666853570071956</v>
      </c>
      <c r="L61" s="62"/>
      <c r="M61" s="58"/>
      <c r="N61" s="62"/>
      <c r="O61" s="58"/>
      <c r="P61" s="58"/>
      <c r="Q61" s="58"/>
      <c r="R61" s="64"/>
      <c r="S61" s="65">
        <f>IF(ISNUMBER(SEARCH("RetlMed",C61)),Lookup!D$2,IF(ISNUMBER(SEARCH("OffSml",C61)),Lookup!A$2,IF(ISNUMBER(SEARCH("OffMed",C61)),Lookup!B$2,IF(ISNUMBER(SEARCH("OffLrg",C61)),Lookup!C$2,IF(ISNUMBER(SEARCH("RetlStrp",C61)),Lookup!E$2)))))</f>
        <v>53627.8</v>
      </c>
    </row>
    <row r="62" spans="1:21" s="82" customFormat="1" ht="25.5" customHeight="1" x14ac:dyDescent="0.3">
      <c r="A62" s="22"/>
      <c r="B62" s="57" t="str">
        <f t="shared" si="0"/>
        <v>CBECC 2025.2</v>
      </c>
      <c r="C62" s="17" t="s">
        <v>129</v>
      </c>
      <c r="D62" s="67">
        <f>INDEX(Output!$C$5:$JM$185,MATCH($C62,Output!$C$5:$C$185,0),254)</f>
        <v>6.31358</v>
      </c>
      <c r="E62" s="59">
        <v>8.08</v>
      </c>
      <c r="F62" s="67">
        <f>'Results LSC'!F62</f>
        <v>3.4996401120314462</v>
      </c>
      <c r="G62" s="86">
        <v>3.4996401120314462</v>
      </c>
      <c r="H62" s="67">
        <f>'Results LSC'!H62</f>
        <v>3.7264441204002401E-2</v>
      </c>
      <c r="I62" s="86">
        <v>3.7264441204002401E-2</v>
      </c>
      <c r="J62" s="67">
        <f>'Results LSC'!J62</f>
        <v>15.666853570071956</v>
      </c>
      <c r="K62" s="86">
        <v>15.666853570071956</v>
      </c>
      <c r="L62" s="69">
        <f t="shared" ref="L62:L72" si="11">IF($D$61=0,"",(D62-$D$61)/$D$61)</f>
        <v>0</v>
      </c>
      <c r="M62" s="70">
        <f t="shared" ref="M62:M72" si="12">IF($E$61=0,"",(E62-$E$61)/$E$61)</f>
        <v>-2.5331724969843077E-2</v>
      </c>
      <c r="N62" s="69">
        <f t="shared" ref="N62:N72" si="13">IF($J$61=0,"",(J62-$J$61)/$J$61)</f>
        <v>0</v>
      </c>
      <c r="O62" s="70">
        <f t="shared" ref="O62:O72" si="14">IF($K$61=0,"",(K62-$K$61)/$K$61)</f>
        <v>0</v>
      </c>
      <c r="P62" s="67" t="str">
        <f t="shared" si="2"/>
        <v>No</v>
      </c>
      <c r="Q62" s="67" t="str">
        <f t="shared" si="6"/>
        <v>Yes</v>
      </c>
      <c r="R62" s="74"/>
      <c r="S62" s="65">
        <f>IF(ISNUMBER(SEARCH("RetlMed",C62)),Lookup!D$2,IF(ISNUMBER(SEARCH("OffSml",C62)),Lookup!A$2,IF(ISNUMBER(SEARCH("OffMed",C62)),Lookup!B$2,IF(ISNUMBER(SEARCH("OffLrg",C62)),Lookup!C$2,IF(ISNUMBER(SEARCH("RetlStrp",C62)),Lookup!E$2)))))</f>
        <v>53627.8</v>
      </c>
      <c r="T62" s="75"/>
      <c r="U62" s="75"/>
    </row>
    <row r="63" spans="1:21" s="82" customFormat="1" ht="25.5" customHeight="1" x14ac:dyDescent="0.3">
      <c r="A63" s="22"/>
      <c r="B63" s="57" t="str">
        <f t="shared" si="0"/>
        <v>CBECC 2025.2</v>
      </c>
      <c r="C63" s="17" t="s">
        <v>130</v>
      </c>
      <c r="D63" s="67">
        <f>INDEX(Output!$C$5:$JM$185,MATCH($C63,Output!$C$5:$C$185,0),254)</f>
        <v>6.9022199999999998</v>
      </c>
      <c r="E63" s="59">
        <v>8.25</v>
      </c>
      <c r="F63" s="67">
        <f>'Results LSC'!F63</f>
        <v>4.3106746873822903</v>
      </c>
      <c r="G63" s="86">
        <v>4.3106746873822903</v>
      </c>
      <c r="H63" s="67">
        <f>'Results LSC'!H63</f>
        <v>3.4992298770413849E-2</v>
      </c>
      <c r="I63" s="86">
        <v>3.4992298770413849E-2</v>
      </c>
      <c r="J63" s="67">
        <f>'Results LSC'!J63</f>
        <v>18.207005227445727</v>
      </c>
      <c r="K63" s="86">
        <v>18.207005227445727</v>
      </c>
      <c r="L63" s="69">
        <f t="shared" si="11"/>
        <v>9.3233949676728545E-2</v>
      </c>
      <c r="M63" s="70">
        <f t="shared" si="12"/>
        <v>-4.8250904704462182E-3</v>
      </c>
      <c r="N63" s="69">
        <f t="shared" si="13"/>
        <v>0.16213540555623543</v>
      </c>
      <c r="O63" s="70">
        <f t="shared" si="14"/>
        <v>0.16213540555623543</v>
      </c>
      <c r="P63" s="67" t="str">
        <f t="shared" si="2"/>
        <v>No</v>
      </c>
      <c r="Q63" s="67" t="str">
        <f t="shared" si="6"/>
        <v>Yes</v>
      </c>
      <c r="R63" s="74"/>
      <c r="S63" s="65">
        <f>IF(ISNUMBER(SEARCH("RetlMed",C63)),Lookup!D$2,IF(ISNUMBER(SEARCH("OffSml",C63)),Lookup!A$2,IF(ISNUMBER(SEARCH("OffMed",C63)),Lookup!B$2,IF(ISNUMBER(SEARCH("OffLrg",C63)),Lookup!C$2,IF(ISNUMBER(SEARCH("RetlStrp",C63)),Lookup!E$2)))))</f>
        <v>53627.8</v>
      </c>
      <c r="T63" s="75"/>
      <c r="U63" s="75"/>
    </row>
    <row r="64" spans="1:21" s="82" customFormat="1" ht="25.5" customHeight="1" x14ac:dyDescent="0.3">
      <c r="A64" s="22"/>
      <c r="B64" s="57" t="str">
        <f t="shared" si="0"/>
        <v>CBECC 2025.2</v>
      </c>
      <c r="C64" s="17" t="s">
        <v>131</v>
      </c>
      <c r="D64" s="67">
        <f>INDEX(Output!$C$5:$JM$185,MATCH($C64,Output!$C$5:$C$185,0),254)</f>
        <v>6.2301599999999997</v>
      </c>
      <c r="E64" s="59">
        <v>7.84</v>
      </c>
      <c r="F64" s="67">
        <f>'Results LSC'!F64</f>
        <v>3.364747388481347</v>
      </c>
      <c r="G64" s="86">
        <v>3.364747388481347</v>
      </c>
      <c r="H64" s="67">
        <f>'Results LSC'!H64</f>
        <v>3.780390021593278E-2</v>
      </c>
      <c r="I64" s="86">
        <v>3.780390021593278E-2</v>
      </c>
      <c r="J64" s="67">
        <f>'Results LSC'!J64</f>
        <v>15.260495697659714</v>
      </c>
      <c r="K64" s="86">
        <v>15.260495697659714</v>
      </c>
      <c r="L64" s="69">
        <f t="shared" si="11"/>
        <v>-1.3212788940664452E-2</v>
      </c>
      <c r="M64" s="70">
        <f t="shared" si="12"/>
        <v>-5.428226779252103E-2</v>
      </c>
      <c r="N64" s="69">
        <f t="shared" si="13"/>
        <v>-2.5937427103327138E-2</v>
      </c>
      <c r="O64" s="70">
        <f t="shared" si="14"/>
        <v>-2.5937427103327138E-2</v>
      </c>
      <c r="P64" s="67" t="str">
        <f t="shared" si="2"/>
        <v>No</v>
      </c>
      <c r="Q64" s="67" t="str">
        <f t="shared" si="6"/>
        <v>No</v>
      </c>
      <c r="R64" s="74"/>
      <c r="S64" s="65">
        <f>IF(ISNUMBER(SEARCH("RetlMed",C64)),Lookup!D$2,IF(ISNUMBER(SEARCH("OffSml",C64)),Lookup!A$2,IF(ISNUMBER(SEARCH("OffMed",C64)),Lookup!B$2,IF(ISNUMBER(SEARCH("OffLrg",C64)),Lookup!C$2,IF(ISNUMBER(SEARCH("RetlStrp",C64)),Lookup!E$2)))))</f>
        <v>53627.8</v>
      </c>
      <c r="T64" s="75"/>
      <c r="U64" s="75"/>
    </row>
    <row r="65" spans="1:21" s="82" customFormat="1" ht="25.5" customHeight="1" x14ac:dyDescent="0.3">
      <c r="A65" s="22"/>
      <c r="B65" s="57" t="str">
        <f t="shared" si="0"/>
        <v>CBECC 2025.2</v>
      </c>
      <c r="C65" s="17" t="s">
        <v>132</v>
      </c>
      <c r="D65" s="67">
        <f>INDEX(Output!$C$5:$JM$185,MATCH($C65,Output!$C$5:$C$185,0),254)</f>
        <v>7.9699299999999997</v>
      </c>
      <c r="E65" s="59">
        <v>13.21</v>
      </c>
      <c r="F65" s="67">
        <f>'Results LSC'!F65</f>
        <v>4.0036137973215382</v>
      </c>
      <c r="G65" s="86">
        <v>4.0036137973215382</v>
      </c>
      <c r="H65" s="67">
        <f>'Results LSC'!H65</f>
        <v>4.6610526629844967E-2</v>
      </c>
      <c r="I65" s="86">
        <v>4.6610526629844967E-2</v>
      </c>
      <c r="J65" s="67">
        <f>'Results LSC'!J65</f>
        <v>18.320826267463378</v>
      </c>
      <c r="K65" s="86">
        <v>18.320826267463378</v>
      </c>
      <c r="L65" s="69">
        <f t="shared" si="11"/>
        <v>0.26234719446019528</v>
      </c>
      <c r="M65" s="70">
        <f t="shared" si="12"/>
        <v>0.59348612786489774</v>
      </c>
      <c r="N65" s="69">
        <f t="shared" si="13"/>
        <v>0.16940049165080906</v>
      </c>
      <c r="O65" s="70">
        <f t="shared" si="14"/>
        <v>0.16940049165080906</v>
      </c>
      <c r="P65" s="67" t="str">
        <f t="shared" si="2"/>
        <v>Yes</v>
      </c>
      <c r="Q65" s="67" t="str">
        <f t="shared" si="6"/>
        <v>Yes</v>
      </c>
      <c r="R65" s="74"/>
      <c r="S65" s="65">
        <f>IF(ISNUMBER(SEARCH("RetlMed",C65)),Lookup!D$2,IF(ISNUMBER(SEARCH("OffSml",C65)),Lookup!A$2,IF(ISNUMBER(SEARCH("OffMed",C65)),Lookup!B$2,IF(ISNUMBER(SEARCH("OffLrg",C65)),Lookup!C$2,IF(ISNUMBER(SEARCH("RetlStrp",C65)),Lookup!E$2)))))</f>
        <v>53627.8</v>
      </c>
      <c r="T65" s="75"/>
      <c r="U65" s="75"/>
    </row>
    <row r="66" spans="1:21" s="82" customFormat="1" ht="25.5" customHeight="1" x14ac:dyDescent="0.3">
      <c r="A66" s="22"/>
      <c r="B66" s="57" t="str">
        <f t="shared" si="0"/>
        <v>CBECC 2025.2</v>
      </c>
      <c r="C66" s="17" t="s">
        <v>133</v>
      </c>
      <c r="D66" s="67">
        <f>INDEX(Output!$C$5:$JM$185,MATCH($C66,Output!$C$5:$C$185,0),254)</f>
        <v>6.3107699999999998</v>
      </c>
      <c r="E66" s="59">
        <v>8.2200000000000006</v>
      </c>
      <c r="F66" s="67">
        <f>'Results LSC'!F66</f>
        <v>3.4766110114530147</v>
      </c>
      <c r="G66" s="86">
        <v>3.4766110114530147</v>
      </c>
      <c r="H66" s="67">
        <f>'Results LSC'!H66</f>
        <v>3.7264441204002401E-2</v>
      </c>
      <c r="I66" s="86">
        <v>3.7264441204002401E-2</v>
      </c>
      <c r="J66" s="67">
        <f>'Results LSC'!J66</f>
        <v>15.588218196411894</v>
      </c>
      <c r="K66" s="86">
        <v>15.588218196411894</v>
      </c>
      <c r="L66" s="69">
        <f t="shared" si="11"/>
        <v>-4.4507236781670642E-4</v>
      </c>
      <c r="M66" s="70">
        <f t="shared" si="12"/>
        <v>-8.4439083232808829E-3</v>
      </c>
      <c r="N66" s="69">
        <f t="shared" si="13"/>
        <v>-5.0192192904819615E-3</v>
      </c>
      <c r="O66" s="70">
        <f t="shared" si="14"/>
        <v>-5.0192192904819615E-3</v>
      </c>
      <c r="P66" s="67" t="str">
        <f t="shared" si="2"/>
        <v>No</v>
      </c>
      <c r="Q66" s="67" t="str">
        <f t="shared" si="6"/>
        <v>No</v>
      </c>
      <c r="R66" s="74"/>
      <c r="S66" s="65">
        <f>IF(ISNUMBER(SEARCH("RetlMed",C66)),Lookup!D$2,IF(ISNUMBER(SEARCH("OffSml",C66)),Lookup!A$2,IF(ISNUMBER(SEARCH("OffMed",C66)),Lookup!B$2,IF(ISNUMBER(SEARCH("OffLrg",C66)),Lookup!C$2,IF(ISNUMBER(SEARCH("RetlStrp",C66)),Lookup!E$2)))))</f>
        <v>53627.8</v>
      </c>
      <c r="T66" s="75"/>
      <c r="U66" s="75"/>
    </row>
    <row r="67" spans="1:21" s="82" customFormat="1" ht="25.5" customHeight="1" x14ac:dyDescent="0.3">
      <c r="A67" s="22"/>
      <c r="B67" s="57" t="str">
        <f t="shared" si="0"/>
        <v>CBECC 2025.2</v>
      </c>
      <c r="C67" s="17" t="s">
        <v>134</v>
      </c>
      <c r="D67" s="67">
        <f>INDEX(Output!$C$5:$JM$185,MATCH($C67,Output!$C$5:$C$185,0),254)</f>
        <v>7.1296499999999998</v>
      </c>
      <c r="E67" s="59">
        <v>8.36</v>
      </c>
      <c r="F67" s="67">
        <f>'Results LSC'!F67</f>
        <v>4.3888990411689459</v>
      </c>
      <c r="G67" s="86">
        <v>4.3888990411689459</v>
      </c>
      <c r="H67" s="67">
        <f>'Results LSC'!H67</f>
        <v>3.3113795456833954E-2</v>
      </c>
      <c r="I67" s="86">
        <v>3.3113795456833954E-2</v>
      </c>
      <c r="J67" s="67">
        <f>'Results LSC'!J67</f>
        <v>18.286119091419728</v>
      </c>
      <c r="K67" s="86">
        <v>18.286119091419728</v>
      </c>
      <c r="L67" s="69">
        <f t="shared" si="11"/>
        <v>0.12925630149614004</v>
      </c>
      <c r="M67" s="70">
        <f t="shared" si="12"/>
        <v>8.4439083232810963E-3</v>
      </c>
      <c r="N67" s="69">
        <f t="shared" si="13"/>
        <v>0.16718516641728864</v>
      </c>
      <c r="O67" s="70">
        <f t="shared" si="14"/>
        <v>0.16718516641728864</v>
      </c>
      <c r="P67" s="67" t="str">
        <f t="shared" si="2"/>
        <v>Yes</v>
      </c>
      <c r="Q67" s="67" t="str">
        <f t="shared" si="6"/>
        <v>Yes</v>
      </c>
      <c r="R67" s="74"/>
      <c r="S67" s="65">
        <f>IF(ISNUMBER(SEARCH("RetlMed",C67)),Lookup!D$2,IF(ISNUMBER(SEARCH("OffSml",C67)),Lookup!A$2,IF(ISNUMBER(SEARCH("OffMed",C67)),Lookup!B$2,IF(ISNUMBER(SEARCH("OffLrg",C67)),Lookup!C$2,IF(ISNUMBER(SEARCH("RetlStrp",C67)),Lookup!E$2)))))</f>
        <v>53627.8</v>
      </c>
      <c r="T67" s="75"/>
      <c r="U67" s="75"/>
    </row>
    <row r="68" spans="1:21" s="82" customFormat="1" ht="25.5" customHeight="1" x14ac:dyDescent="0.3">
      <c r="A68" s="22"/>
      <c r="B68" s="57" t="str">
        <f t="shared" si="0"/>
        <v>CBECC 2025.2</v>
      </c>
      <c r="C68" s="17" t="s">
        <v>135</v>
      </c>
      <c r="D68" s="67">
        <f>INDEX(Output!$C$5:$JM$185,MATCH($C68,Output!$C$5:$C$185,0),254)</f>
        <v>6.2609399999999997</v>
      </c>
      <c r="E68" s="59">
        <v>8.85</v>
      </c>
      <c r="F68" s="67">
        <f>'Results LSC'!F68</f>
        <v>3.474056366287634</v>
      </c>
      <c r="G68" s="86">
        <v>3.474056366287634</v>
      </c>
      <c r="H68" s="67">
        <f>'Results LSC'!H68</f>
        <v>3.7001331399013196E-2</v>
      </c>
      <c r="I68" s="86">
        <v>3.7001331399013196E-2</v>
      </c>
      <c r="J68" s="67">
        <f>'Results LSC'!J68</f>
        <v>15.5531943309681</v>
      </c>
      <c r="K68" s="86">
        <v>15.5531943309681</v>
      </c>
      <c r="L68" s="69">
        <f t="shared" si="11"/>
        <v>-8.3375834312704108E-3</v>
      </c>
      <c r="M68" s="70">
        <f t="shared" si="12"/>
        <v>6.7551266586248562E-2</v>
      </c>
      <c r="N68" s="69">
        <f t="shared" si="13"/>
        <v>-7.2547584998800176E-3</v>
      </c>
      <c r="O68" s="70">
        <f t="shared" si="14"/>
        <v>-7.2547584998800176E-3</v>
      </c>
      <c r="P68" s="67" t="str">
        <f t="shared" si="2"/>
        <v>No</v>
      </c>
      <c r="Q68" s="67" t="str">
        <f t="shared" si="6"/>
        <v>Yes</v>
      </c>
      <c r="R68" s="74"/>
      <c r="S68" s="65">
        <f>IF(ISNUMBER(SEARCH("RetlMed",C68)),Lookup!D$2,IF(ISNUMBER(SEARCH("OffSml",C68)),Lookup!A$2,IF(ISNUMBER(SEARCH("OffMed",C68)),Lookup!B$2,IF(ISNUMBER(SEARCH("OffLrg",C68)),Lookup!C$2,IF(ISNUMBER(SEARCH("RetlStrp",C68)),Lookup!E$2)))))</f>
        <v>53627.8</v>
      </c>
      <c r="T68" s="75"/>
      <c r="U68" s="75"/>
    </row>
    <row r="69" spans="1:21" s="82" customFormat="1" ht="25.5" hidden="1" customHeight="1" x14ac:dyDescent="0.3">
      <c r="A69" s="22"/>
      <c r="B69" s="57" t="str">
        <f t="shared" si="0"/>
        <v>CBECC 2025.2</v>
      </c>
      <c r="C69" s="17"/>
      <c r="D69" s="67" t="e">
        <f>INDEX(Output!$C$5:$JM$185,MATCH($C69,Output!$C$5:$C$185,0),254)</f>
        <v>#N/A</v>
      </c>
      <c r="E69" s="59"/>
      <c r="F69" s="67" t="e">
        <f>'Results LSC'!F69</f>
        <v>#N/A</v>
      </c>
      <c r="G69" s="86" t="e">
        <v>#N/A</v>
      </c>
      <c r="H69" s="67" t="e">
        <f>'Results LSC'!H69</f>
        <v>#N/A</v>
      </c>
      <c r="I69" s="86" t="e">
        <v>#N/A</v>
      </c>
      <c r="J69" s="67" t="e">
        <f>'Results LSC'!J69</f>
        <v>#N/A</v>
      </c>
      <c r="K69" s="86" t="e">
        <v>#N/A</v>
      </c>
      <c r="L69" s="69" t="e">
        <f t="shared" si="11"/>
        <v>#N/A</v>
      </c>
      <c r="M69" s="70">
        <f t="shared" si="12"/>
        <v>-1</v>
      </c>
      <c r="N69" s="69" t="e">
        <f t="shared" si="13"/>
        <v>#N/A</v>
      </c>
      <c r="O69" s="87" t="e">
        <f t="shared" si="14"/>
        <v>#N/A</v>
      </c>
      <c r="P69" s="67" t="e">
        <f t="shared" si="2"/>
        <v>#N/A</v>
      </c>
      <c r="Q69" s="67" t="e">
        <f t="shared" si="6"/>
        <v>#N/A</v>
      </c>
      <c r="R69" s="74"/>
      <c r="S69" s="65" t="b">
        <f>IF(ISNUMBER(SEARCH("RetlMed",C69)),Lookup!D$2,IF(ISNUMBER(SEARCH("OffSml",C69)),Lookup!A$2,IF(ISNUMBER(SEARCH("OffMed",C69)),Lookup!B$2,IF(ISNUMBER(SEARCH("OffLrg",C69)),Lookup!C$2,IF(ISNUMBER(SEARCH("RetlStrp",C69)),Lookup!E$2)))))</f>
        <v>0</v>
      </c>
      <c r="T69" s="75"/>
      <c r="U69" s="75"/>
    </row>
    <row r="70" spans="1:21" s="82" customFormat="1" ht="25.5" hidden="1" customHeight="1" x14ac:dyDescent="0.3">
      <c r="A70" s="22"/>
      <c r="B70" s="57" t="str">
        <f t="shared" ref="B70:B128" si="15">B69</f>
        <v>CBECC 2025.2</v>
      </c>
      <c r="C70" s="17"/>
      <c r="D70" s="67" t="e">
        <f>INDEX(Output!$C$5:$JM$185,MATCH($C70,Output!$C$5:$C$185,0),254)</f>
        <v>#N/A</v>
      </c>
      <c r="E70" s="59"/>
      <c r="F70" s="67" t="e">
        <f>'Results LSC'!F70</f>
        <v>#N/A</v>
      </c>
      <c r="G70" s="86" t="e">
        <v>#N/A</v>
      </c>
      <c r="H70" s="67" t="e">
        <f>'Results LSC'!H70</f>
        <v>#N/A</v>
      </c>
      <c r="I70" s="86" t="e">
        <v>#N/A</v>
      </c>
      <c r="J70" s="67" t="e">
        <f>'Results LSC'!J70</f>
        <v>#N/A</v>
      </c>
      <c r="K70" s="86" t="e">
        <v>#N/A</v>
      </c>
      <c r="L70" s="69" t="e">
        <f t="shared" si="11"/>
        <v>#N/A</v>
      </c>
      <c r="M70" s="70">
        <f t="shared" si="12"/>
        <v>-1</v>
      </c>
      <c r="N70" s="69" t="e">
        <f t="shared" si="13"/>
        <v>#N/A</v>
      </c>
      <c r="O70" s="87" t="e">
        <f t="shared" si="14"/>
        <v>#N/A</v>
      </c>
      <c r="P70" s="67" t="e">
        <f t="shared" si="2"/>
        <v>#N/A</v>
      </c>
      <c r="Q70" s="67" t="e">
        <f t="shared" si="6"/>
        <v>#N/A</v>
      </c>
      <c r="R70" s="74"/>
      <c r="S70" s="65" t="b">
        <f>IF(ISNUMBER(SEARCH("RetlMed",C70)),Lookup!D$2,IF(ISNUMBER(SEARCH("OffSml",C70)),Lookup!A$2,IF(ISNUMBER(SEARCH("OffMed",C70)),Lookup!B$2,IF(ISNUMBER(SEARCH("OffLrg",C70)),Lookup!C$2,IF(ISNUMBER(SEARCH("RetlStrp",C70)),Lookup!E$2)))))</f>
        <v>0</v>
      </c>
      <c r="T70" s="75"/>
      <c r="U70" s="75"/>
    </row>
    <row r="71" spans="1:21" s="82" customFormat="1" ht="25.5" hidden="1" customHeight="1" x14ac:dyDescent="0.3">
      <c r="A71" s="22"/>
      <c r="B71" s="57" t="str">
        <f t="shared" si="15"/>
        <v>CBECC 2025.2</v>
      </c>
      <c r="C71" s="17"/>
      <c r="D71" s="67" t="e">
        <f>INDEX(Output!$C$5:$JM$185,MATCH($C71,Output!$C$5:$C$185,0),254)</f>
        <v>#N/A</v>
      </c>
      <c r="E71" s="59"/>
      <c r="F71" s="67" t="e">
        <f>'Results LSC'!F71</f>
        <v>#N/A</v>
      </c>
      <c r="G71" s="86" t="e">
        <v>#N/A</v>
      </c>
      <c r="H71" s="67" t="e">
        <f>'Results LSC'!H71</f>
        <v>#N/A</v>
      </c>
      <c r="I71" s="86" t="e">
        <v>#N/A</v>
      </c>
      <c r="J71" s="67" t="e">
        <f>'Results LSC'!J71</f>
        <v>#N/A</v>
      </c>
      <c r="K71" s="86" t="e">
        <v>#N/A</v>
      </c>
      <c r="L71" s="69" t="e">
        <f t="shared" si="11"/>
        <v>#N/A</v>
      </c>
      <c r="M71" s="70">
        <f t="shared" si="12"/>
        <v>-1</v>
      </c>
      <c r="N71" s="69" t="e">
        <f t="shared" si="13"/>
        <v>#N/A</v>
      </c>
      <c r="O71" s="87" t="e">
        <f t="shared" si="14"/>
        <v>#N/A</v>
      </c>
      <c r="P71" s="67" t="e">
        <f t="shared" ref="P71:P120" si="16">IF(AND(L71&gt;=0,M71&gt;=0), "Yes", "No")</f>
        <v>#N/A</v>
      </c>
      <c r="Q71" s="67" t="e">
        <f t="shared" si="6"/>
        <v>#N/A</v>
      </c>
      <c r="R71" s="74"/>
      <c r="S71" s="65" t="b">
        <f>IF(ISNUMBER(SEARCH("RetlMed",C71)),Lookup!D$2,IF(ISNUMBER(SEARCH("OffSml",C71)),Lookup!A$2,IF(ISNUMBER(SEARCH("OffMed",C71)),Lookup!B$2,IF(ISNUMBER(SEARCH("OffLrg",C71)),Lookup!C$2,IF(ISNUMBER(SEARCH("RetlStrp",C71)),Lookup!E$2)))))</f>
        <v>0</v>
      </c>
      <c r="T71" s="75"/>
      <c r="U71" s="75"/>
    </row>
    <row r="72" spans="1:21" s="82" customFormat="1" ht="25.5" hidden="1" customHeight="1" x14ac:dyDescent="0.3">
      <c r="A72" s="22"/>
      <c r="B72" s="57" t="str">
        <f t="shared" si="15"/>
        <v>CBECC 2025.2</v>
      </c>
      <c r="C72" s="17"/>
      <c r="D72" s="67" t="e">
        <f>INDEX(Output!$C$5:$JM$185,MATCH($C72,Output!$C$5:$C$185,0),254)</f>
        <v>#N/A</v>
      </c>
      <c r="E72" s="59"/>
      <c r="F72" s="67" t="e">
        <f>'Results LSC'!F72</f>
        <v>#N/A</v>
      </c>
      <c r="G72" s="86" t="e">
        <v>#N/A</v>
      </c>
      <c r="H72" s="67" t="e">
        <f>'Results LSC'!H72</f>
        <v>#N/A</v>
      </c>
      <c r="I72" s="86" t="e">
        <v>#N/A</v>
      </c>
      <c r="J72" s="67" t="e">
        <f>'Results LSC'!J72</f>
        <v>#N/A</v>
      </c>
      <c r="K72" s="86" t="e">
        <v>#N/A</v>
      </c>
      <c r="L72" s="69" t="e">
        <f t="shared" si="11"/>
        <v>#N/A</v>
      </c>
      <c r="M72" s="70">
        <f t="shared" si="12"/>
        <v>-1</v>
      </c>
      <c r="N72" s="69" t="e">
        <f t="shared" si="13"/>
        <v>#N/A</v>
      </c>
      <c r="O72" s="87" t="e">
        <f t="shared" si="14"/>
        <v>#N/A</v>
      </c>
      <c r="P72" s="67" t="e">
        <f t="shared" si="16"/>
        <v>#N/A</v>
      </c>
      <c r="Q72" s="67" t="e">
        <f t="shared" si="6"/>
        <v>#N/A</v>
      </c>
      <c r="R72" s="74"/>
      <c r="S72" s="65" t="b">
        <f>IF(ISNUMBER(SEARCH("RetlMed",C72)),Lookup!D$2,IF(ISNUMBER(SEARCH("OffSml",C72)),Lookup!A$2,IF(ISNUMBER(SEARCH("OffMed",C72)),Lookup!B$2,IF(ISNUMBER(SEARCH("OffLrg",C72)),Lookup!C$2,IF(ISNUMBER(SEARCH("RetlStrp",C72)),Lookup!E$2)))))</f>
        <v>0</v>
      </c>
      <c r="T72" s="75"/>
      <c r="U72" s="75"/>
    </row>
    <row r="73" spans="1:21" s="43" customFormat="1" ht="26.25" customHeight="1" x14ac:dyDescent="0.3">
      <c r="A73" s="45"/>
      <c r="B73" s="57" t="str">
        <f t="shared" si="15"/>
        <v>CBECC 2025.2</v>
      </c>
      <c r="C73" s="16" t="s">
        <v>116</v>
      </c>
      <c r="D73" s="58">
        <f>INDEX(Output!$C$5:$JM$185,MATCH($C73,Output!$C$5:$C$185,0),254)</f>
        <v>14.414400000000001</v>
      </c>
      <c r="E73" s="59">
        <v>14.44</v>
      </c>
      <c r="F73" s="58">
        <f>'Results LSC'!F73</f>
        <v>10.153645101799041</v>
      </c>
      <c r="G73" s="86">
        <v>10.153645101799041</v>
      </c>
      <c r="H73" s="58">
        <f>'Results LSC'!H73</f>
        <v>5.3009188579617394E-2</v>
      </c>
      <c r="I73" s="86">
        <v>5.3009188579617394E-2</v>
      </c>
      <c r="J73" s="58">
        <f>'Results LSC'!J73</f>
        <v>39.945357403923772</v>
      </c>
      <c r="K73" s="86">
        <v>39.945357403923772</v>
      </c>
      <c r="L73" s="62"/>
      <c r="M73" s="58"/>
      <c r="N73" s="62"/>
      <c r="O73" s="58"/>
      <c r="P73" s="58"/>
      <c r="Q73" s="58"/>
      <c r="R73" s="64"/>
      <c r="S73" s="65">
        <f>IF(ISNUMBER(SEARCH("RetlMed",C73)),Lookup!D$2,IF(ISNUMBER(SEARCH("OffSml",C73)),Lookup!A$2,IF(ISNUMBER(SEARCH("OffMed",C73)),Lookup!B$2,IF(ISNUMBER(SEARCH("OffLrg",C73)),Lookup!C$2,IF(ISNUMBER(SEARCH("RetlStrp",C73)),Lookup!E$2)))))</f>
        <v>24563.1</v>
      </c>
    </row>
    <row r="74" spans="1:21" s="82" customFormat="1" ht="25.5" customHeight="1" x14ac:dyDescent="0.3">
      <c r="A74" s="22"/>
      <c r="B74" s="57" t="str">
        <f t="shared" si="15"/>
        <v>CBECC 2025.2</v>
      </c>
      <c r="C74" s="17" t="s">
        <v>117</v>
      </c>
      <c r="D74" s="67">
        <f>INDEX(Output!$C$5:$JM$185,MATCH($C74,Output!$C$5:$C$185,0),254)</f>
        <v>12.339399999999999</v>
      </c>
      <c r="E74" s="59">
        <v>12.97</v>
      </c>
      <c r="F74" s="67">
        <f>'Results LSC'!F74</f>
        <v>8.0834259519360341</v>
      </c>
      <c r="G74" s="86">
        <v>8.0834259519360341</v>
      </c>
      <c r="H74" s="67">
        <f>'Results LSC'!H74</f>
        <v>6.1236977417345538E-2</v>
      </c>
      <c r="I74" s="86">
        <v>6.1236977417345538E-2</v>
      </c>
      <c r="J74" s="67">
        <f>'Results LSC'!J74</f>
        <v>33.704102001744083</v>
      </c>
      <c r="K74" s="86">
        <v>33.704102001744083</v>
      </c>
      <c r="L74" s="69">
        <f>IF($D73=0,"",(D74-$D73)/$D73)</f>
        <v>-0.14395326895326901</v>
      </c>
      <c r="M74" s="70">
        <f>IF($E73=0,"",(E74-$E73)/$E73)</f>
        <v>-0.10180055401662043</v>
      </c>
      <c r="N74" s="69">
        <f>IF($J73=0,"",(J74-J73)/J73)</f>
        <v>-0.15624482562688549</v>
      </c>
      <c r="O74" s="70">
        <f>IF($K73=0,"",(K74-K73)/K73)</f>
        <v>-0.15624482562688549</v>
      </c>
      <c r="P74" s="67" t="str">
        <f t="shared" si="16"/>
        <v>No</v>
      </c>
      <c r="Q74" s="67" t="str">
        <f t="shared" si="6"/>
        <v>No</v>
      </c>
      <c r="R74" s="74"/>
      <c r="S74" s="65">
        <f>IF(ISNUMBER(SEARCH("RetlMed",C74)),Lookup!D$2,IF(ISNUMBER(SEARCH("OffSml",C74)),Lookup!A$2,IF(ISNUMBER(SEARCH("OffMed",C74)),Lookup!B$2,IF(ISNUMBER(SEARCH("OffLrg",C74)),Lookup!C$2,IF(ISNUMBER(SEARCH("RetlStrp",C74)),Lookup!E$2)))))</f>
        <v>24563.1</v>
      </c>
      <c r="T74" s="75"/>
      <c r="U74" s="75"/>
    </row>
    <row r="75" spans="1:21" s="43" customFormat="1" ht="26.25" customHeight="1" x14ac:dyDescent="0.3">
      <c r="A75" s="45"/>
      <c r="B75" s="57" t="str">
        <f t="shared" si="15"/>
        <v>CBECC 2025.2</v>
      </c>
      <c r="C75" s="16" t="s">
        <v>118</v>
      </c>
      <c r="D75" s="58">
        <f>INDEX(Output!$C$5:$JM$185,MATCH($C75,Output!$C$5:$C$185,0),254)</f>
        <v>13.670299999999999</v>
      </c>
      <c r="E75" s="59">
        <v>13.68</v>
      </c>
      <c r="F75" s="58">
        <f>'Results LSC'!F75</f>
        <v>7.3229763344203302</v>
      </c>
      <c r="G75" s="86">
        <v>7.3229763344203302</v>
      </c>
      <c r="H75" s="58">
        <f>'Results LSC'!H75</f>
        <v>6.6164287081028048E-2</v>
      </c>
      <c r="I75" s="86">
        <v>6.6164287081028048E-2</v>
      </c>
      <c r="J75" s="58">
        <f>'Results LSC'!J75</f>
        <v>31.601934268019917</v>
      </c>
      <c r="K75" s="86">
        <v>31.601934268019917</v>
      </c>
      <c r="L75" s="62"/>
      <c r="M75" s="58"/>
      <c r="N75" s="62"/>
      <c r="O75" s="58"/>
      <c r="P75" s="58"/>
      <c r="Q75" s="58"/>
      <c r="R75" s="64"/>
      <c r="S75" s="65">
        <f>IF(ISNUMBER(SEARCH("RetlMed",C75)),Lookup!D$2,IF(ISNUMBER(SEARCH("OffSml",C75)),Lookup!A$2,IF(ISNUMBER(SEARCH("OffMed",C75)),Lookup!B$2,IF(ISNUMBER(SEARCH("OffLrg",C75)),Lookup!C$2,IF(ISNUMBER(SEARCH("RetlStrp",C75)),Lookup!E$2)))))</f>
        <v>24563.1</v>
      </c>
    </row>
    <row r="76" spans="1:21" s="82" customFormat="1" ht="25.5" customHeight="1" x14ac:dyDescent="0.3">
      <c r="A76" s="22"/>
      <c r="B76" s="57" t="str">
        <f t="shared" si="15"/>
        <v>CBECC 2025.2</v>
      </c>
      <c r="C76" s="17" t="s">
        <v>119</v>
      </c>
      <c r="D76" s="67">
        <f>INDEX(Output!$C$5:$JM$185,MATCH($C76,Output!$C$5:$C$185,0),254)</f>
        <v>12.061</v>
      </c>
      <c r="E76" s="59">
        <v>12.31</v>
      </c>
      <c r="F76" s="67">
        <f>'Results LSC'!F76</f>
        <v>5.3231473226099313</v>
      </c>
      <c r="G76" s="86">
        <v>5.3231473226099313</v>
      </c>
      <c r="H76" s="67">
        <f>'Results LSC'!H76</f>
        <v>7.9130484344402785E-2</v>
      </c>
      <c r="I76" s="86">
        <v>7.9130484344402785E-2</v>
      </c>
      <c r="J76" s="67">
        <f>'Results LSC'!J76</f>
        <v>26.074453942559369</v>
      </c>
      <c r="K76" s="86">
        <v>26.074453942559369</v>
      </c>
      <c r="L76" s="69">
        <f>IF($D75=0,"",(D76-$D75)/$D75)</f>
        <v>-0.11772236161605812</v>
      </c>
      <c r="M76" s="70">
        <f>IF($E75=0,"",(E76-$E75)/$E75)</f>
        <v>-0.1001461988304093</v>
      </c>
      <c r="N76" s="69">
        <f>IF($J75=0,"",(J76-J75)/J75)</f>
        <v>-0.17490955707271913</v>
      </c>
      <c r="O76" s="70">
        <f>IF($K75=0,"",(K76-K75)/K75)</f>
        <v>-0.17490955707271913</v>
      </c>
      <c r="P76" s="67" t="str">
        <f t="shared" si="16"/>
        <v>No</v>
      </c>
      <c r="Q76" s="67" t="str">
        <f t="shared" si="6"/>
        <v>No</v>
      </c>
      <c r="R76" s="74"/>
      <c r="S76" s="65">
        <f>IF(ISNUMBER(SEARCH("RetlMed",C76)),Lookup!D$2,IF(ISNUMBER(SEARCH("OffSml",C76)),Lookup!A$2,IF(ISNUMBER(SEARCH("OffMed",C76)),Lookup!B$2,IF(ISNUMBER(SEARCH("OffLrg",C76)),Lookup!C$2,IF(ISNUMBER(SEARCH("RetlStrp",C76)),Lookup!E$2)))))</f>
        <v>24563.1</v>
      </c>
      <c r="T76" s="75"/>
      <c r="U76" s="75"/>
    </row>
    <row r="77" spans="1:21" s="43" customFormat="1" ht="26.25" customHeight="1" x14ac:dyDescent="0.3">
      <c r="A77" s="45"/>
      <c r="B77" s="57" t="str">
        <f t="shared" si="15"/>
        <v>CBECC 2025.2</v>
      </c>
      <c r="C77" s="16" t="s">
        <v>140</v>
      </c>
      <c r="D77" s="58">
        <f>INDEX(Output!$C$5:$JM$185,MATCH($C77,Output!$C$5:$C$185,0),254)</f>
        <v>12.1557</v>
      </c>
      <c r="E77" s="59">
        <v>16.3</v>
      </c>
      <c r="F77" s="58">
        <f>'Results LSC'!F77</f>
        <v>2.5674854439227501</v>
      </c>
      <c r="G77" s="86">
        <v>2.5674854439227501</v>
      </c>
      <c r="H77" s="58">
        <f>'Results LSC'!H77</f>
        <v>0.1058410835377435</v>
      </c>
      <c r="I77" s="86">
        <v>0.1058410835377435</v>
      </c>
      <c r="J77" s="58">
        <f>'Results LSC'!J77</f>
        <v>19.342177994813522</v>
      </c>
      <c r="K77" s="86">
        <v>19.342177994813522</v>
      </c>
      <c r="L77" s="62"/>
      <c r="M77" s="58"/>
      <c r="N77" s="62"/>
      <c r="O77" s="58"/>
      <c r="P77" s="58"/>
      <c r="Q77" s="58"/>
      <c r="R77" s="64"/>
      <c r="S77" s="65">
        <f>IF(ISNUMBER(SEARCH("RetlMed",C77)),Lookup!D$2,IF(ISNUMBER(SEARCH("OffSml",C77)),Lookup!A$2,IF(ISNUMBER(SEARCH("OffMed",C77)),Lookup!B$2,IF(ISNUMBER(SEARCH("OffLrg",C77)),Lookup!C$2,IF(ISNUMBER(SEARCH("RetlStrp",C77)),Lookup!E$2)))))</f>
        <v>498589</v>
      </c>
    </row>
    <row r="78" spans="1:21" s="82" customFormat="1" ht="25.5" customHeight="1" x14ac:dyDescent="0.3">
      <c r="A78" s="22"/>
      <c r="B78" s="57" t="str">
        <f t="shared" si="15"/>
        <v>CBECC 2025.2</v>
      </c>
      <c r="C78" s="17" t="s">
        <v>141</v>
      </c>
      <c r="D78" s="67">
        <f>INDEX(Output!$C$5:$JM$185,MATCH($C78,Output!$C$5:$C$185,0),254)</f>
        <v>12.1082</v>
      </c>
      <c r="E78" s="59">
        <v>15.65</v>
      </c>
      <c r="F78" s="67">
        <f>'Results LSC'!F78</f>
        <v>2.490307648183173</v>
      </c>
      <c r="G78" s="86">
        <v>2.490307648183173</v>
      </c>
      <c r="H78" s="67">
        <f>'Results LSC'!H78</f>
        <v>0.10584048183975178</v>
      </c>
      <c r="I78" s="86">
        <v>0.10584048183975178</v>
      </c>
      <c r="J78" s="67">
        <f>'Results LSC'!J78</f>
        <v>19.078817538898626</v>
      </c>
      <c r="K78" s="86">
        <v>19.078817538898626</v>
      </c>
      <c r="L78" s="69">
        <f>IF($D$77=0,"",(D78-$D$77)/$D$77)</f>
        <v>-3.9076318105908696E-3</v>
      </c>
      <c r="M78" s="70">
        <f>IF($E$77=0,"",(E78-$E$77)/$E$77)</f>
        <v>-3.9877300613496952E-2</v>
      </c>
      <c r="N78" s="69">
        <f>IF($J$77=0,"",(J78-$J$77)/$J$77)</f>
        <v>-1.3615863528166995E-2</v>
      </c>
      <c r="O78" s="70">
        <f>IF($K$77=0,"",(K78-$K$77)/$K$77)</f>
        <v>-1.3615863528166995E-2</v>
      </c>
      <c r="P78" s="67" t="str">
        <f t="shared" si="16"/>
        <v>No</v>
      </c>
      <c r="Q78" s="67" t="str">
        <f t="shared" si="6"/>
        <v>No</v>
      </c>
      <c r="R78" s="74"/>
      <c r="S78" s="65">
        <f>IF(ISNUMBER(SEARCH("RetlMed",C78)),Lookup!D$2,IF(ISNUMBER(SEARCH("OffSml",C78)),Lookup!A$2,IF(ISNUMBER(SEARCH("OffMed",C78)),Lookup!B$2,IF(ISNUMBER(SEARCH("OffLrg",C78)),Lookup!C$2,IF(ISNUMBER(SEARCH("RetlStrp",C78)),Lookup!E$2)))))</f>
        <v>498589</v>
      </c>
      <c r="T78" s="75"/>
      <c r="U78" s="75"/>
    </row>
    <row r="79" spans="1:21" s="82" customFormat="1" ht="25.5" customHeight="1" x14ac:dyDescent="0.3">
      <c r="A79" s="22"/>
      <c r="B79" s="57" t="str">
        <f t="shared" si="15"/>
        <v>CBECC 2025.2</v>
      </c>
      <c r="C79" s="17" t="s">
        <v>142</v>
      </c>
      <c r="D79" s="67">
        <f>INDEX(Output!$C$5:$JM$185,MATCH($C79,Output!$C$5:$C$185,0),254)</f>
        <v>12.1388</v>
      </c>
      <c r="E79" s="59">
        <v>15.51</v>
      </c>
      <c r="F79" s="67">
        <f>'Results LSC'!F79</f>
        <v>2.5368991293430061</v>
      </c>
      <c r="G79" s="86">
        <v>2.5368991293430061</v>
      </c>
      <c r="H79" s="67">
        <f>'Results LSC'!H79</f>
        <v>0.10584048183975178</v>
      </c>
      <c r="I79" s="86">
        <v>0.10584048183975178</v>
      </c>
      <c r="J79" s="67">
        <f>'Results LSC'!J79</f>
        <v>19.237784401504527</v>
      </c>
      <c r="K79" s="86">
        <v>19.237784401504527</v>
      </c>
      <c r="L79" s="69">
        <f>IF($D$77=0,"",(D79-$D$77)/$D$77)</f>
        <v>-1.3902942652417956E-3</v>
      </c>
      <c r="M79" s="70">
        <f>IF($E$77=0,"",(E79-$E$77)/$E$77)</f>
        <v>-4.846625766871171E-2</v>
      </c>
      <c r="N79" s="69">
        <f>IF($J$77=0,"",(J79-$J$77)/$J$77)</f>
        <v>-5.3971994951647765E-3</v>
      </c>
      <c r="O79" s="70">
        <f>IF($K$77=0,"",(K79-$K$77)/$K$77)</f>
        <v>-5.3971994951647765E-3</v>
      </c>
      <c r="P79" s="67" t="str">
        <f t="shared" si="16"/>
        <v>No</v>
      </c>
      <c r="Q79" s="67" t="str">
        <f t="shared" si="6"/>
        <v>No</v>
      </c>
      <c r="R79" s="74"/>
      <c r="S79" s="65">
        <f>IF(ISNUMBER(SEARCH("RetlMed",C79)),Lookup!D$2,IF(ISNUMBER(SEARCH("OffSml",C79)),Lookup!A$2,IF(ISNUMBER(SEARCH("OffMed",C79)),Lookup!B$2,IF(ISNUMBER(SEARCH("OffLrg",C79)),Lookup!C$2,IF(ISNUMBER(SEARCH("RetlStrp",C79)),Lookup!E$2)))))</f>
        <v>498589</v>
      </c>
      <c r="T79" s="75"/>
      <c r="U79" s="75"/>
    </row>
    <row r="80" spans="1:21" s="43" customFormat="1" ht="26.25" customHeight="1" x14ac:dyDescent="0.3">
      <c r="A80" s="45"/>
      <c r="B80" s="57" t="str">
        <f t="shared" si="15"/>
        <v>CBECC 2025.2</v>
      </c>
      <c r="C80" s="16" t="s">
        <v>92</v>
      </c>
      <c r="D80" s="58">
        <f>INDEX(Output!$C$5:$JM$185,MATCH($C80,Output!$C$5:$C$185,0),254)</f>
        <v>6.4266300000000003</v>
      </c>
      <c r="E80" s="59">
        <v>8.3000000000000007</v>
      </c>
      <c r="F80" s="58">
        <f>'Results LSC'!F80</f>
        <v>3.1059249201245915</v>
      </c>
      <c r="G80" s="86">
        <v>3.1059249201245915</v>
      </c>
      <c r="H80" s="58">
        <f>'Results LSC'!H80</f>
        <v>3.8428244505995926E-2</v>
      </c>
      <c r="I80" s="86">
        <v>3.8428244505995926E-2</v>
      </c>
      <c r="J80" s="58">
        <f>'Results LSC'!J80</f>
        <v>14.43972308774774</v>
      </c>
      <c r="K80" s="86">
        <v>14.43972308774774</v>
      </c>
      <c r="L80" s="62"/>
      <c r="M80" s="58"/>
      <c r="N80" s="62"/>
      <c r="O80" s="58"/>
      <c r="P80" s="58"/>
      <c r="Q80" s="58"/>
      <c r="R80" s="64"/>
      <c r="S80" s="65">
        <f>IF(ISNUMBER(SEARCH("RetlMed",C80)),Lookup!D$2,IF(ISNUMBER(SEARCH("OffSml",C80)),Lookup!A$2,IF(ISNUMBER(SEARCH("OffMed",C80)),Lookup!B$2,IF(ISNUMBER(SEARCH("OffLrg",C80)),Lookup!C$2,IF(ISNUMBER(SEARCH("RetlStrp",C80)),Lookup!E$2)))))</f>
        <v>498589</v>
      </c>
    </row>
    <row r="81" spans="1:21" s="82" customFormat="1" ht="25.5" customHeight="1" x14ac:dyDescent="0.3">
      <c r="A81" s="22"/>
      <c r="B81" s="57" t="str">
        <f t="shared" si="15"/>
        <v>CBECC 2025.2</v>
      </c>
      <c r="C81" s="17" t="s">
        <v>143</v>
      </c>
      <c r="D81" s="67">
        <f>INDEX(Output!$C$5:$JM$185,MATCH($C81,Output!$C$5:$C$185,0),254)</f>
        <v>6.3119699999999996</v>
      </c>
      <c r="E81" s="59">
        <v>9.17</v>
      </c>
      <c r="F81" s="67">
        <f>'Results LSC'!F81</f>
        <v>2.9320943703130236</v>
      </c>
      <c r="G81" s="86">
        <v>2.9320943703130236</v>
      </c>
      <c r="H81" s="67">
        <f>'Results LSC'!H81</f>
        <v>3.8429648467976626E-2</v>
      </c>
      <c r="I81" s="86">
        <v>3.8429648467976626E-2</v>
      </c>
      <c r="J81" s="67">
        <f>'Results LSC'!J81</f>
        <v>13.846757504199147</v>
      </c>
      <c r="K81" s="86">
        <v>13.846757504199147</v>
      </c>
      <c r="L81" s="69">
        <f>IF($D$80=0,"",(D81-$D$80)/$D$80)</f>
        <v>-1.784138809920606E-2</v>
      </c>
      <c r="M81" s="70">
        <f>IF($E$80=0,"",(E81-$E$80)/$E$80)</f>
        <v>0.10481927710843363</v>
      </c>
      <c r="N81" s="69">
        <f>IF($J$80=0,"",(J81-$J$80)/$J$80)</f>
        <v>-4.1064886074701219E-2</v>
      </c>
      <c r="O81" s="70">
        <f>IF($K$80=0,"",(K81-$K$80)/$K$80)</f>
        <v>-4.1064886074701219E-2</v>
      </c>
      <c r="P81" s="67" t="str">
        <f t="shared" si="16"/>
        <v>No</v>
      </c>
      <c r="Q81" s="67" t="str">
        <f t="shared" si="6"/>
        <v>Yes</v>
      </c>
      <c r="R81" s="74"/>
      <c r="S81" s="65">
        <f>IF(ISNUMBER(SEARCH("RetlMed",C81)),Lookup!D$2,IF(ISNUMBER(SEARCH("OffSml",C81)),Lookup!A$2,IF(ISNUMBER(SEARCH("OffMed",C81)),Lookup!B$2,IF(ISNUMBER(SEARCH("OffLrg",C81)),Lookup!C$2,IF(ISNUMBER(SEARCH("RetlStrp",C81)),Lookup!E$2)))))</f>
        <v>498589</v>
      </c>
      <c r="T81" s="75"/>
      <c r="U81" s="75"/>
    </row>
    <row r="82" spans="1:21" s="82" customFormat="1" ht="25.5" customHeight="1" x14ac:dyDescent="0.3">
      <c r="A82" s="22"/>
      <c r="B82" s="57" t="str">
        <f t="shared" si="15"/>
        <v>CBECC 2025.2</v>
      </c>
      <c r="C82" s="17" t="s">
        <v>144</v>
      </c>
      <c r="D82" s="67">
        <f>INDEX(Output!$C$5:$JM$185,MATCH($C82,Output!$C$5:$C$185,0),254)</f>
        <v>6.3816100000000002</v>
      </c>
      <c r="E82" s="59">
        <v>8.24</v>
      </c>
      <c r="F82" s="67">
        <f>'Results LSC'!F82</f>
        <v>3.0120800900140194</v>
      </c>
      <c r="G82" s="86">
        <v>3.0120800900140194</v>
      </c>
      <c r="H82" s="67">
        <f>'Results LSC'!H82</f>
        <v>3.8428846203987656E-2</v>
      </c>
      <c r="I82" s="86">
        <v>3.8428846203987656E-2</v>
      </c>
      <c r="J82" s="67">
        <f>'Results LSC'!J82</f>
        <v>14.119578526736516</v>
      </c>
      <c r="K82" s="86">
        <v>14.119578526736516</v>
      </c>
      <c r="L82" s="69">
        <f>IF($D$80=0,"",(D82-$D$80)/$D$80)</f>
        <v>-7.0052266895713703E-3</v>
      </c>
      <c r="M82" s="70">
        <f>IF($E$80=0,"",(E82-$E$80)/$E$80)</f>
        <v>-7.2289156626506616E-3</v>
      </c>
      <c r="N82" s="69">
        <f>IF($J$80=0,"",(J82-$J$80)/$J$80)</f>
        <v>-2.2171101139942927E-2</v>
      </c>
      <c r="O82" s="70">
        <f>IF($K$80=0,"",(K82-$K$80)/$K$80)</f>
        <v>-2.2171101139942927E-2</v>
      </c>
      <c r="P82" s="67" t="str">
        <f t="shared" si="16"/>
        <v>No</v>
      </c>
      <c r="Q82" s="67" t="str">
        <f t="shared" si="6"/>
        <v>No</v>
      </c>
      <c r="R82" s="74"/>
      <c r="S82" s="65">
        <f>IF(ISNUMBER(SEARCH("RetlMed",C82)),Lookup!D$2,IF(ISNUMBER(SEARCH("OffSml",C82)),Lookup!A$2,IF(ISNUMBER(SEARCH("OffMed",C82)),Lookup!B$2,IF(ISNUMBER(SEARCH("OffLrg",C82)),Lookup!C$2,IF(ISNUMBER(SEARCH("RetlStrp",C82)),Lookup!E$2)))))</f>
        <v>498589</v>
      </c>
      <c r="T82" s="75"/>
      <c r="U82" s="75"/>
    </row>
    <row r="83" spans="1:21" s="43" customFormat="1" ht="26.25" customHeight="1" x14ac:dyDescent="0.3">
      <c r="A83" s="45"/>
      <c r="B83" s="57" t="str">
        <f t="shared" si="15"/>
        <v>CBECC 2025.2</v>
      </c>
      <c r="C83" s="16" t="s">
        <v>145</v>
      </c>
      <c r="D83" s="58">
        <f>INDEX(Output!$C$5:$JM$185,MATCH($C83,Output!$C$5:$C$185,0),254)</f>
        <v>17.1556</v>
      </c>
      <c r="E83" s="59">
        <v>17</v>
      </c>
      <c r="F83" s="58">
        <f>'Results LSC'!F83</f>
        <v>11.821911111111111</v>
      </c>
      <c r="G83" s="86">
        <v>11.821911111111111</v>
      </c>
      <c r="H83" s="58">
        <f>'Results LSC'!H83</f>
        <v>6.4992888888888892E-2</v>
      </c>
      <c r="I83" s="86">
        <v>6.4992888888888892E-2</v>
      </c>
      <c r="J83" s="58">
        <f>'Results LSC'!J83</f>
        <v>46.835759309902222</v>
      </c>
      <c r="K83" s="86">
        <v>46.835759309902222</v>
      </c>
      <c r="L83" s="62"/>
      <c r="M83" s="58"/>
      <c r="N83" s="62"/>
      <c r="O83" s="58"/>
      <c r="P83" s="58"/>
      <c r="Q83" s="58"/>
      <c r="R83" s="64"/>
      <c r="S83" s="65">
        <f>IF(ISNUMBER(SEARCH("RetlMed",C83)),Lookup!D$2,IF(ISNUMBER(SEARCH("OffSml",C83)),Lookup!A$2,IF(ISNUMBER(SEARCH("OffMed",C83)),Lookup!B$2,IF(ISNUMBER(SEARCH("OffLrg",C83)),Lookup!C$2,IF(ISNUMBER(SEARCH("RetlStrp",C83)),Lookup!E$2)))))</f>
        <v>22500</v>
      </c>
    </row>
    <row r="84" spans="1:21" s="82" customFormat="1" ht="25.5" customHeight="1" x14ac:dyDescent="0.3">
      <c r="A84" s="22"/>
      <c r="B84" s="57" t="str">
        <f t="shared" si="15"/>
        <v>CBECC 2025.2</v>
      </c>
      <c r="C84" s="17" t="s">
        <v>146</v>
      </c>
      <c r="D84" s="67">
        <f>INDEX(Output!$C$5:$JM$185,MATCH($C84,Output!$C$5:$C$185,0),254)</f>
        <v>16.685400000000001</v>
      </c>
      <c r="E84" s="59">
        <v>16.510000000000002</v>
      </c>
      <c r="F84" s="67">
        <f>'Results LSC'!F84</f>
        <v>11.050755555555556</v>
      </c>
      <c r="G84" s="86">
        <v>11.050755555555556</v>
      </c>
      <c r="H84" s="67">
        <f>'Results LSC'!H84</f>
        <v>6.4992888888888892E-2</v>
      </c>
      <c r="I84" s="86">
        <v>6.4992888888888892E-2</v>
      </c>
      <c r="J84" s="67">
        <f>'Results LSC'!J84</f>
        <v>44.204452193646219</v>
      </c>
      <c r="K84" s="86">
        <v>44.204452193646219</v>
      </c>
      <c r="L84" s="69">
        <f>IF($D$83=0,"",(D84-$D$83)/$D$83)</f>
        <v>-2.7407960083004872E-2</v>
      </c>
      <c r="M84" s="70">
        <f>IF($E$83=0,"",(E84-$E$83)/$E$83)</f>
        <v>-2.8823529411764613E-2</v>
      </c>
      <c r="N84" s="69">
        <f>IF($J$83=0,"",(J84-$J$83)/$J$83)</f>
        <v>-5.6181583367640224E-2</v>
      </c>
      <c r="O84" s="70">
        <f>IF($K$83=0,"",(K84-$K$83)/$K$83)</f>
        <v>-5.6181583367640224E-2</v>
      </c>
      <c r="P84" s="67" t="str">
        <f t="shared" si="16"/>
        <v>No</v>
      </c>
      <c r="Q84" s="67" t="str">
        <f t="shared" si="6"/>
        <v>No</v>
      </c>
      <c r="R84" s="74"/>
      <c r="S84" s="65">
        <f>IF(ISNUMBER(SEARCH("RetlMed",C84)),Lookup!D$2,IF(ISNUMBER(SEARCH("OffSml",C84)),Lookup!A$2,IF(ISNUMBER(SEARCH("OffMed",C84)),Lookup!B$2,IF(ISNUMBER(SEARCH("OffLrg",C84)),Lookup!C$2,IF(ISNUMBER(SEARCH("RetlStrp",C84)),Lookup!E$2)))))</f>
        <v>22500</v>
      </c>
      <c r="T84" s="75"/>
      <c r="U84" s="75"/>
    </row>
    <row r="85" spans="1:21" s="82" customFormat="1" ht="25.5" customHeight="1" x14ac:dyDescent="0.3">
      <c r="A85" s="22"/>
      <c r="B85" s="57" t="str">
        <f t="shared" si="15"/>
        <v>CBECC 2025.2</v>
      </c>
      <c r="C85" s="17" t="s">
        <v>147</v>
      </c>
      <c r="D85" s="67">
        <f>INDEX(Output!$C$5:$JM$185,MATCH($C85,Output!$C$5:$C$185,0),254)</f>
        <v>17.1556</v>
      </c>
      <c r="E85" s="59">
        <v>17</v>
      </c>
      <c r="F85" s="67">
        <f>'Results LSC'!F85</f>
        <v>11.821911111111111</v>
      </c>
      <c r="G85" s="86">
        <v>11.821911111111111</v>
      </c>
      <c r="H85" s="67">
        <f>'Results LSC'!H85</f>
        <v>6.4992888888888892E-2</v>
      </c>
      <c r="I85" s="86">
        <v>6.4992888888888892E-2</v>
      </c>
      <c r="J85" s="67">
        <f>'Results LSC'!J85</f>
        <v>46.835759309902222</v>
      </c>
      <c r="K85" s="86">
        <v>46.835759309902222</v>
      </c>
      <c r="L85" s="69">
        <f>IF($D$83=0,"",(D85-$D$83)/$D$83)</f>
        <v>0</v>
      </c>
      <c r="M85" s="70">
        <f>IF($E$83=0,"",(E85-$E$83)/$E$83)</f>
        <v>0</v>
      </c>
      <c r="N85" s="69">
        <f>IF($J$83=0,"",(J85-$J$83)/$J$83)</f>
        <v>0</v>
      </c>
      <c r="O85" s="70">
        <f>IF($K$83=0,"",(K85-$K$83)/$K$83)</f>
        <v>0</v>
      </c>
      <c r="P85" s="67" t="str">
        <f t="shared" si="16"/>
        <v>Yes</v>
      </c>
      <c r="Q85" s="67" t="str">
        <f t="shared" si="6"/>
        <v>Yes</v>
      </c>
      <c r="R85" s="74"/>
      <c r="S85" s="65">
        <f>IF(ISNUMBER(SEARCH("RetlMed",C85)),Lookup!D$2,IF(ISNUMBER(SEARCH("OffSml",C85)),Lookup!A$2,IF(ISNUMBER(SEARCH("OffMed",C85)),Lookup!B$2,IF(ISNUMBER(SEARCH("OffLrg",C85)),Lookup!C$2,IF(ISNUMBER(SEARCH("RetlStrp",C85)),Lookup!E$2)))))</f>
        <v>22500</v>
      </c>
      <c r="T85" s="75"/>
      <c r="U85" s="75"/>
    </row>
    <row r="86" spans="1:21" s="82" customFormat="1" ht="25.5" customHeight="1" x14ac:dyDescent="0.3">
      <c r="A86" s="22"/>
      <c r="B86" s="57" t="str">
        <f t="shared" si="15"/>
        <v>CBECC 2025.2</v>
      </c>
      <c r="C86" s="17" t="s">
        <v>148</v>
      </c>
      <c r="D86" s="67">
        <f>INDEX(Output!$C$5:$JM$185,MATCH($C86,Output!$C$5:$C$185,0),254)</f>
        <v>17.525200000000002</v>
      </c>
      <c r="E86" s="59">
        <v>17.02</v>
      </c>
      <c r="F86" s="67">
        <f>'Results LSC'!F86</f>
        <v>12.148488888888888</v>
      </c>
      <c r="G86" s="86">
        <v>12.148488888888888</v>
      </c>
      <c r="H86" s="67">
        <f>'Results LSC'!H86</f>
        <v>6.3520888888888891E-2</v>
      </c>
      <c r="I86" s="86">
        <v>6.3520888888888891E-2</v>
      </c>
      <c r="J86" s="67">
        <f>'Results LSC'!J86</f>
        <v>47.802955362737777</v>
      </c>
      <c r="K86" s="86">
        <v>47.802955362737777</v>
      </c>
      <c r="L86" s="69">
        <f>IF($D$83=0,"",(D86-$D$83)/$D$83)</f>
        <v>2.154398563734302E-2</v>
      </c>
      <c r="M86" s="70">
        <f>IF($E$83=0,"",(E86-$E$83)/$E$83)</f>
        <v>1.1764705882352691E-3</v>
      </c>
      <c r="N86" s="69">
        <f>IF($J$83=0,"",(J86-$J$83)/$J$83)</f>
        <v>2.0650803298305133E-2</v>
      </c>
      <c r="O86" s="70">
        <f>IF($K$83=0,"",(K86-$K$83)/$K$83)</f>
        <v>2.0650803298305133E-2</v>
      </c>
      <c r="P86" s="67" t="str">
        <f t="shared" si="16"/>
        <v>Yes</v>
      </c>
      <c r="Q86" s="67" t="str">
        <f t="shared" si="6"/>
        <v>Yes</v>
      </c>
      <c r="R86" s="74"/>
      <c r="S86" s="65">
        <f>IF(ISNUMBER(SEARCH("RetlMed",C86)),Lookup!D$2,IF(ISNUMBER(SEARCH("OffSml",C86)),Lookup!A$2,IF(ISNUMBER(SEARCH("OffMed",C86)),Lookup!B$2,IF(ISNUMBER(SEARCH("OffLrg",C86)),Lookup!C$2,IF(ISNUMBER(SEARCH("RetlStrp",C86)),Lookup!E$2)))))</f>
        <v>22500</v>
      </c>
      <c r="T86" s="75"/>
      <c r="U86" s="75"/>
    </row>
    <row r="87" spans="1:21" s="82" customFormat="1" ht="25.5" customHeight="1" x14ac:dyDescent="0.3">
      <c r="A87" s="22"/>
      <c r="B87" s="57" t="str">
        <f t="shared" si="15"/>
        <v>CBECC 2025.2</v>
      </c>
      <c r="C87" s="17" t="s">
        <v>149</v>
      </c>
      <c r="D87" s="67">
        <f>INDEX(Output!$C$5:$JM$185,MATCH($C87,Output!$C$5:$C$185,0),254)</f>
        <v>15.718299999999999</v>
      </c>
      <c r="E87" s="59">
        <v>15.65</v>
      </c>
      <c r="F87" s="67">
        <f>'Results LSC'!F87</f>
        <v>9.7091555555555562</v>
      </c>
      <c r="G87" s="86">
        <v>9.7091555555555562</v>
      </c>
      <c r="H87" s="67">
        <f>'Results LSC'!H87</f>
        <v>6.4999111111111119E-2</v>
      </c>
      <c r="I87" s="86">
        <v>6.4999111111111119E-2</v>
      </c>
      <c r="J87" s="67">
        <f>'Results LSC'!J87</f>
        <v>39.627290713998221</v>
      </c>
      <c r="K87" s="86">
        <v>39.627290713998221</v>
      </c>
      <c r="L87" s="69">
        <f>IF($D$83=0,"",(D87-$D$83)/$D$83)</f>
        <v>-8.3780223367296999E-2</v>
      </c>
      <c r="M87" s="70">
        <f>IF($E$83=0,"",(E87-$E$83)/$E$83)</f>
        <v>-7.9411764705882334E-2</v>
      </c>
      <c r="N87" s="69">
        <f>IF($J$83=0,"",(J87-$J$83)/$J$83)</f>
        <v>-0.15390950637112774</v>
      </c>
      <c r="O87" s="70">
        <f>IF($K$83=0,"",(K87-$K$83)/$K$83)</f>
        <v>-0.15390950637112774</v>
      </c>
      <c r="P87" s="67" t="str">
        <f t="shared" si="16"/>
        <v>No</v>
      </c>
      <c r="Q87" s="67" t="str">
        <f t="shared" si="6"/>
        <v>No</v>
      </c>
      <c r="R87" s="74"/>
      <c r="S87" s="65">
        <f>IF(ISNUMBER(SEARCH("RetlMed",C87)),Lookup!D$2,IF(ISNUMBER(SEARCH("OffSml",C87)),Lookup!A$2,IF(ISNUMBER(SEARCH("OffMed",C87)),Lookup!B$2,IF(ISNUMBER(SEARCH("OffLrg",C87)),Lookup!C$2,IF(ISNUMBER(SEARCH("RetlStrp",C87)),Lookup!E$2)))))</f>
        <v>22500</v>
      </c>
      <c r="T87" s="75"/>
      <c r="U87" s="75"/>
    </row>
    <row r="88" spans="1:21" s="43" customFormat="1" ht="26.25" customHeight="1" x14ac:dyDescent="0.3">
      <c r="A88" s="45"/>
      <c r="B88" s="57" t="str">
        <f t="shared" si="15"/>
        <v>CBECC 2025.2</v>
      </c>
      <c r="C88" s="16" t="s">
        <v>150</v>
      </c>
      <c r="D88" s="58">
        <f>INDEX(Output!$C$5:$JM$185,MATCH($C88,Output!$C$5:$C$185,0),254)</f>
        <v>15.880100000000001</v>
      </c>
      <c r="E88" s="59">
        <v>14.76</v>
      </c>
      <c r="F88" s="58">
        <f>'Results LSC'!F88</f>
        <v>7.6722222222222225</v>
      </c>
      <c r="G88" s="86">
        <v>7.6722222222222225</v>
      </c>
      <c r="H88" s="58">
        <f>'Results LSC'!H88</f>
        <v>8.6811111111111117E-2</v>
      </c>
      <c r="I88" s="86">
        <v>8.6811111111111117E-2</v>
      </c>
      <c r="J88" s="58">
        <f>'Results LSC'!J88</f>
        <v>34.857651541208888</v>
      </c>
      <c r="K88" s="86">
        <v>34.857651541208888</v>
      </c>
      <c r="L88" s="62"/>
      <c r="M88" s="58"/>
      <c r="N88" s="62"/>
      <c r="O88" s="58"/>
      <c r="P88" s="58"/>
      <c r="Q88" s="58"/>
      <c r="R88" s="64"/>
      <c r="S88" s="65">
        <f>IF(ISNUMBER(SEARCH("RetlMed",C88)),Lookup!D$2,IF(ISNUMBER(SEARCH("OffSml",C88)),Lookup!A$2,IF(ISNUMBER(SEARCH("OffMed",C88)),Lookup!B$2,IF(ISNUMBER(SEARCH("OffLrg",C88)),Lookup!C$2,IF(ISNUMBER(SEARCH("RetlStrp",C88)),Lookup!E$2)))))</f>
        <v>22500</v>
      </c>
    </row>
    <row r="89" spans="1:21" s="82" customFormat="1" ht="25.5" customHeight="1" x14ac:dyDescent="0.3">
      <c r="A89" s="22"/>
      <c r="B89" s="57" t="str">
        <f t="shared" si="15"/>
        <v>CBECC 2025.2</v>
      </c>
      <c r="C89" s="17" t="s">
        <v>151</v>
      </c>
      <c r="D89" s="67">
        <f>INDEX(Output!$C$5:$JM$185,MATCH($C89,Output!$C$5:$C$185,0),254)</f>
        <v>15.8301</v>
      </c>
      <c r="E89" s="59">
        <v>14.66</v>
      </c>
      <c r="F89" s="67">
        <f>'Results LSC'!F89</f>
        <v>7.5765777777777776</v>
      </c>
      <c r="G89" s="86">
        <v>7.5765777777777776</v>
      </c>
      <c r="H89" s="67">
        <f>'Results LSC'!H89</f>
        <v>8.6811111111111117E-2</v>
      </c>
      <c r="I89" s="86">
        <v>8.6811111111111117E-2</v>
      </c>
      <c r="J89" s="67">
        <f>'Results LSC'!J89</f>
        <v>34.531344648732443</v>
      </c>
      <c r="K89" s="86">
        <v>34.531344648732443</v>
      </c>
      <c r="L89" s="69">
        <f>IF($D$88=0,"",(D89-$D$88)/$D$88)</f>
        <v>-3.1485947821487718E-3</v>
      </c>
      <c r="M89" s="70">
        <f>IF($E$88=0,"",(E89-$E$88)/$E$88)</f>
        <v>-6.7750677506774829E-3</v>
      </c>
      <c r="N89" s="69">
        <f>IF($J$88=0,"",(J89-$J$88)/$J$88)</f>
        <v>-9.3611266981277769E-3</v>
      </c>
      <c r="O89" s="70">
        <f>IF($K$88=0,"",(K89-$K$88)/$K$88)</f>
        <v>-9.3611266981277769E-3</v>
      </c>
      <c r="P89" s="67" t="str">
        <f t="shared" si="16"/>
        <v>No</v>
      </c>
      <c r="Q89" s="67" t="str">
        <f t="shared" si="6"/>
        <v>No</v>
      </c>
      <c r="R89" s="74"/>
      <c r="S89" s="65">
        <f>IF(ISNUMBER(SEARCH("RetlMed",C89)),Lookup!D$2,IF(ISNUMBER(SEARCH("OffSml",C89)),Lookup!A$2,IF(ISNUMBER(SEARCH("OffMed",C89)),Lookup!B$2,IF(ISNUMBER(SEARCH("OffLrg",C89)),Lookup!C$2,IF(ISNUMBER(SEARCH("RetlStrp",C89)),Lookup!E$2)))))</f>
        <v>22500</v>
      </c>
      <c r="T89" s="75"/>
      <c r="U89" s="75"/>
    </row>
    <row r="90" spans="1:21" s="82" customFormat="1" ht="25.5" customHeight="1" x14ac:dyDescent="0.3">
      <c r="A90" s="22"/>
      <c r="B90" s="57" t="str">
        <f t="shared" si="15"/>
        <v>CBECC 2025.2</v>
      </c>
      <c r="C90" s="17" t="s">
        <v>152</v>
      </c>
      <c r="D90" s="67">
        <f>INDEX(Output!$C$5:$JM$185,MATCH($C90,Output!$C$5:$C$185,0),254)</f>
        <v>15.8659</v>
      </c>
      <c r="E90" s="59">
        <v>14.75</v>
      </c>
      <c r="F90" s="67">
        <f>'Results LSC'!F90</f>
        <v>7.6722222222222225</v>
      </c>
      <c r="G90" s="86">
        <v>7.6722222222222225</v>
      </c>
      <c r="H90" s="67">
        <f>'Results LSC'!H90</f>
        <v>8.665422222222223E-2</v>
      </c>
      <c r="I90" s="86">
        <v>8.665422222222223E-2</v>
      </c>
      <c r="J90" s="67">
        <f>'Results LSC'!J90</f>
        <v>34.84195753089778</v>
      </c>
      <c r="K90" s="86">
        <v>34.84195753089778</v>
      </c>
      <c r="L90" s="69">
        <f>IF($D$88=0,"",(D90-$D$88)/$D$88)</f>
        <v>-8.9420091813027975E-4</v>
      </c>
      <c r="M90" s="70">
        <f>IF($E$88=0,"",(E90-$E$88)/$E$88)</f>
        <v>-6.7750677506773626E-4</v>
      </c>
      <c r="N90" s="69">
        <f>IF($J$88=0,"",(J90-$J$88)/$J$88)</f>
        <v>-4.5023143032326058E-4</v>
      </c>
      <c r="O90" s="70">
        <f>IF($K$88=0,"",(K90-$K$88)/$K$88)</f>
        <v>-4.5023143032326058E-4</v>
      </c>
      <c r="P90" s="67" t="str">
        <f t="shared" si="16"/>
        <v>No</v>
      </c>
      <c r="Q90" s="67" t="str">
        <f t="shared" si="6"/>
        <v>No</v>
      </c>
      <c r="R90" s="74"/>
      <c r="S90" s="65">
        <f>IF(ISNUMBER(SEARCH("RetlMed",C90)),Lookup!D$2,IF(ISNUMBER(SEARCH("OffSml",C90)),Lookup!A$2,IF(ISNUMBER(SEARCH("OffMed",C90)),Lookup!B$2,IF(ISNUMBER(SEARCH("OffLrg",C90)),Lookup!C$2,IF(ISNUMBER(SEARCH("RetlStrp",C90)),Lookup!E$2)))))</f>
        <v>22500</v>
      </c>
      <c r="T90" s="75"/>
      <c r="U90" s="75"/>
    </row>
    <row r="91" spans="1:21" s="82" customFormat="1" ht="25.5" customHeight="1" x14ac:dyDescent="0.3">
      <c r="A91" s="22"/>
      <c r="B91" s="57" t="str">
        <f t="shared" si="15"/>
        <v>CBECC 2025.2</v>
      </c>
      <c r="C91" s="17" t="s">
        <v>153</v>
      </c>
      <c r="D91" s="67">
        <f>INDEX(Output!$C$5:$JM$185,MATCH($C91,Output!$C$5:$C$185,0),254)</f>
        <v>16.034099999999999</v>
      </c>
      <c r="E91" s="59">
        <v>15.15</v>
      </c>
      <c r="F91" s="67">
        <f>'Results LSC'!F91</f>
        <v>8.3554666666666666</v>
      </c>
      <c r="G91" s="86">
        <v>8.3554666666666666</v>
      </c>
      <c r="H91" s="67">
        <f>'Results LSC'!H91</f>
        <v>8.1944444444444445E-2</v>
      </c>
      <c r="I91" s="86">
        <v>8.1944444444444445E-2</v>
      </c>
      <c r="J91" s="67">
        <f>'Results LSC'!J91</f>
        <v>36.702541673731552</v>
      </c>
      <c r="K91" s="86">
        <v>36.702541673731552</v>
      </c>
      <c r="L91" s="69">
        <f>IF($D$88=0,"",(D91-$D$88)/$D$88)</f>
        <v>9.6976719290179612E-3</v>
      </c>
      <c r="M91" s="70">
        <f>IF($E$88=0,"",(E91-$E$88)/$E$88)</f>
        <v>2.6422764227642316E-2</v>
      </c>
      <c r="N91" s="69">
        <f>IF($J$88=0,"",(J91-$J$88)/$J$88)</f>
        <v>5.292640355709638E-2</v>
      </c>
      <c r="O91" s="70">
        <f>IF($K$88=0,"",(K91-$K$88)/$K$88)</f>
        <v>5.292640355709638E-2</v>
      </c>
      <c r="P91" s="67" t="str">
        <f t="shared" si="16"/>
        <v>Yes</v>
      </c>
      <c r="Q91" s="67" t="str">
        <f t="shared" si="6"/>
        <v>Yes</v>
      </c>
      <c r="R91" s="74"/>
      <c r="S91" s="65">
        <f>IF(ISNUMBER(SEARCH("RetlMed",C91)),Lookup!D$2,IF(ISNUMBER(SEARCH("OffSml",C91)),Lookup!A$2,IF(ISNUMBER(SEARCH("OffMed",C91)),Lookup!B$2,IF(ISNUMBER(SEARCH("OffLrg",C91)),Lookup!C$2,IF(ISNUMBER(SEARCH("RetlStrp",C91)),Lookup!E$2)))))</f>
        <v>22500</v>
      </c>
      <c r="T91" s="75"/>
      <c r="U91" s="75"/>
    </row>
    <row r="92" spans="1:21" s="82" customFormat="1" ht="25.5" customHeight="1" x14ac:dyDescent="0.3">
      <c r="A92" s="22"/>
      <c r="B92" s="57" t="str">
        <f t="shared" si="15"/>
        <v>CBECC 2025.2</v>
      </c>
      <c r="C92" s="17" t="s">
        <v>154</v>
      </c>
      <c r="D92" s="67">
        <f>INDEX(Output!$C$5:$JM$185,MATCH($C92,Output!$C$5:$C$185,0),254)</f>
        <v>15.4915</v>
      </c>
      <c r="E92" s="59">
        <v>14.86</v>
      </c>
      <c r="F92" s="67">
        <f>'Results LSC'!F92</f>
        <v>7.0347999999999997</v>
      </c>
      <c r="G92" s="86">
        <v>7.0347999999999997</v>
      </c>
      <c r="H92" s="67">
        <f>'Results LSC'!H92</f>
        <v>8.6811111111111117E-2</v>
      </c>
      <c r="I92" s="86">
        <v>8.6811111111111117E-2</v>
      </c>
      <c r="J92" s="67">
        <f>'Results LSC'!J92</f>
        <v>32.68280947578311</v>
      </c>
      <c r="K92" s="86">
        <v>32.68280947578311</v>
      </c>
      <c r="L92" s="69">
        <f>IF($D$88=0,"",(D92-$D$88)/$D$88)</f>
        <v>-2.4470878646859925E-2</v>
      </c>
      <c r="M92" s="70">
        <f>IF($E$88=0,"",(E92-$E$88)/$E$88)</f>
        <v>6.7750677506774829E-3</v>
      </c>
      <c r="N92" s="69">
        <f>IF($J$88=0,"",(J92-$J$88)/$J$88)</f>
        <v>-6.239209956111557E-2</v>
      </c>
      <c r="O92" s="70">
        <f>IF($K$88=0,"",(K92-$K$88)/$K$88)</f>
        <v>-6.239209956111557E-2</v>
      </c>
      <c r="P92" s="67" t="str">
        <f t="shared" si="16"/>
        <v>No</v>
      </c>
      <c r="Q92" s="67" t="str">
        <f t="shared" si="6"/>
        <v>Yes</v>
      </c>
      <c r="R92" s="74"/>
      <c r="S92" s="65">
        <f>IF(ISNUMBER(SEARCH("RetlMed",C92)),Lookup!D$2,IF(ISNUMBER(SEARCH("OffSml",C92)),Lookup!A$2,IF(ISNUMBER(SEARCH("OffMed",C92)),Lookup!B$2,IF(ISNUMBER(SEARCH("OffLrg",C92)),Lookup!C$2,IF(ISNUMBER(SEARCH("RetlStrp",C92)),Lookup!E$2)))))</f>
        <v>22500</v>
      </c>
      <c r="T92" s="75"/>
      <c r="U92" s="75"/>
    </row>
    <row r="93" spans="1:21" s="43" customFormat="1" ht="26.25" customHeight="1" x14ac:dyDescent="0.3">
      <c r="A93" s="45"/>
      <c r="B93" s="57" t="str">
        <f t="shared" si="15"/>
        <v>CBECC 2025.2</v>
      </c>
      <c r="C93" s="16" t="s">
        <v>155</v>
      </c>
      <c r="D93" s="58">
        <f>INDEX(Output!$C$5:$JM$185,MATCH($C93,Output!$C$5:$C$185,0),254)</f>
        <v>15.316000000000001</v>
      </c>
      <c r="E93" s="59">
        <v>29.85</v>
      </c>
      <c r="F93" s="58">
        <f>'Results LSC'!F93</f>
        <v>10.322533333333332</v>
      </c>
      <c r="G93" s="86">
        <v>10.322533333333332</v>
      </c>
      <c r="H93" s="58">
        <f>'Results LSC'!H93</f>
        <v>5.3984888888888895E-2</v>
      </c>
      <c r="I93" s="86">
        <v>5.3984888888888895E-2</v>
      </c>
      <c r="J93" s="58">
        <f>'Results LSC'!J93</f>
        <v>40.619217513992531</v>
      </c>
      <c r="K93" s="86">
        <v>40.619217513992531</v>
      </c>
      <c r="L93" s="62"/>
      <c r="M93" s="58"/>
      <c r="N93" s="62"/>
      <c r="O93" s="58"/>
      <c r="P93" s="58"/>
      <c r="Q93" s="58"/>
      <c r="R93" s="64"/>
      <c r="S93" s="65">
        <f>IF(ISNUMBER(SEARCH("RetlMed",C93)),Lookup!D$2,IF(ISNUMBER(SEARCH("OffSml",C93)),Lookup!A$2,IF(ISNUMBER(SEARCH("OffMed",C93)),Lookup!B$2,IF(ISNUMBER(SEARCH("OffLrg",C93)),Lookup!C$2,IF(ISNUMBER(SEARCH("RetlStrp",C93)),Lookup!E$2)))))</f>
        <v>22500</v>
      </c>
    </row>
    <row r="94" spans="1:21" s="82" customFormat="1" ht="25.5" customHeight="1" x14ac:dyDescent="0.3">
      <c r="A94" s="22"/>
      <c r="B94" s="57" t="str">
        <f t="shared" si="15"/>
        <v>CBECC 2025.2</v>
      </c>
      <c r="C94" s="17" t="s">
        <v>156</v>
      </c>
      <c r="D94" s="67">
        <f>INDEX(Output!$C$5:$JM$185,MATCH($C94,Output!$C$5:$C$185,0),254)</f>
        <v>14.882199999999999</v>
      </c>
      <c r="E94" s="59">
        <v>29.5</v>
      </c>
      <c r="F94" s="67">
        <f>'Results LSC'!F94</f>
        <v>9.5992888888888892</v>
      </c>
      <c r="G94" s="86">
        <v>9.5992888888888892</v>
      </c>
      <c r="H94" s="67">
        <f>'Results LSC'!H94</f>
        <v>5.3984888888888895E-2</v>
      </c>
      <c r="I94" s="86">
        <v>5.3984888888888895E-2</v>
      </c>
      <c r="J94" s="67">
        <f>'Results LSC'!J94</f>
        <v>38.151374727987204</v>
      </c>
      <c r="K94" s="86">
        <v>38.151374727987204</v>
      </c>
      <c r="L94" s="69">
        <f>IF($D$93=0,"",(D94-$D$93)/$D$93)</f>
        <v>-2.8323322016192316E-2</v>
      </c>
      <c r="M94" s="70">
        <f>IF($E$93=0,"",(E94-$E$93)/$E$93)</f>
        <v>-1.1725293132328356E-2</v>
      </c>
      <c r="N94" s="69">
        <f>IF($J$93=0,"",(J94-$J$93)/$J$93)</f>
        <v>-6.075554717801257E-2</v>
      </c>
      <c r="O94" s="70">
        <f>IF($K$93=0,"",(K94-$K$93)/$K$93)</f>
        <v>-6.075554717801257E-2</v>
      </c>
      <c r="P94" s="67" t="str">
        <f t="shared" si="16"/>
        <v>No</v>
      </c>
      <c r="Q94" s="67" t="str">
        <f t="shared" si="6"/>
        <v>No</v>
      </c>
      <c r="R94" s="74"/>
      <c r="S94" s="65">
        <f>IF(ISNUMBER(SEARCH("RetlMed",C94)),Lookup!D$2,IF(ISNUMBER(SEARCH("OffSml",C94)),Lookup!A$2,IF(ISNUMBER(SEARCH("OffMed",C94)),Lookup!B$2,IF(ISNUMBER(SEARCH("OffLrg",C94)),Lookup!C$2,IF(ISNUMBER(SEARCH("RetlStrp",C94)),Lookup!E$2)))))</f>
        <v>22500</v>
      </c>
      <c r="T94" s="75"/>
      <c r="U94" s="75"/>
    </row>
    <row r="95" spans="1:21" s="82" customFormat="1" ht="25.5" customHeight="1" x14ac:dyDescent="0.3">
      <c r="A95" s="22"/>
      <c r="B95" s="57" t="str">
        <f t="shared" si="15"/>
        <v>CBECC 2025.2</v>
      </c>
      <c r="C95" s="17" t="s">
        <v>157</v>
      </c>
      <c r="D95" s="67">
        <f>INDEX(Output!$C$5:$JM$185,MATCH($C95,Output!$C$5:$C$185,0),254)</f>
        <v>16.2456</v>
      </c>
      <c r="E95" s="59"/>
      <c r="F95" s="67">
        <f>'Results LSC'!F95</f>
        <v>9.9594222222222228</v>
      </c>
      <c r="G95" s="86">
        <v>9.9594222222222228</v>
      </c>
      <c r="H95" s="67">
        <f>'Results LSC'!H95</f>
        <v>7.1530222222222231E-2</v>
      </c>
      <c r="I95" s="86">
        <v>7.1530222222222231E-2</v>
      </c>
      <c r="J95" s="67">
        <f>'Results LSC'!J95</f>
        <v>41.134247347469447</v>
      </c>
      <c r="K95" s="86">
        <v>41.134247347469447</v>
      </c>
      <c r="L95" s="69">
        <f>IF($D$93=0,"",(D95-$D$93)/$D$93)</f>
        <v>6.0694698354661715E-2</v>
      </c>
      <c r="M95" s="70">
        <f>IF($E$93=0,"",(E95-$E$93)/$E$93)</f>
        <v>-1</v>
      </c>
      <c r="N95" s="69">
        <f>IF($J$93=0,"",(J95-$J$93)/$J$93)</f>
        <v>1.2679462210208711E-2</v>
      </c>
      <c r="O95" s="70">
        <f>IF($K$93=0,"",(K95-$K$93)/$K$93)</f>
        <v>1.2679462210208711E-2</v>
      </c>
      <c r="P95" s="67" t="str">
        <f t="shared" si="16"/>
        <v>No</v>
      </c>
      <c r="Q95" s="67" t="str">
        <f t="shared" si="6"/>
        <v>Yes</v>
      </c>
      <c r="R95" s="74"/>
      <c r="S95" s="65">
        <f>IF(ISNUMBER(SEARCH("RetlMed",C95)),Lookup!D$2,IF(ISNUMBER(SEARCH("OffSml",C95)),Lookup!A$2,IF(ISNUMBER(SEARCH("OffMed",C95)),Lookup!B$2,IF(ISNUMBER(SEARCH("OffLrg",C95)),Lookup!C$2,IF(ISNUMBER(SEARCH("RetlStrp",C95)),Lookup!E$2)))))</f>
        <v>22500</v>
      </c>
      <c r="T95" s="75"/>
      <c r="U95" s="75"/>
    </row>
    <row r="96" spans="1:21" s="82" customFormat="1" ht="25.5" hidden="1" customHeight="1" x14ac:dyDescent="0.3">
      <c r="A96" s="22"/>
      <c r="B96" s="57" t="str">
        <f t="shared" si="15"/>
        <v>CBECC 2025.2</v>
      </c>
      <c r="C96" s="17" t="s">
        <v>158</v>
      </c>
      <c r="D96" s="67">
        <f>INDEX(Output!$C$5:$JM$185,MATCH($C96,Output!$C$5:$C$185,0),254)</f>
        <v>15.2629</v>
      </c>
      <c r="E96" s="59">
        <v>28.84</v>
      </c>
      <c r="F96" s="67">
        <f>'Results LSC'!F96</f>
        <v>9.4519111111111105</v>
      </c>
      <c r="G96" s="86">
        <v>9.4519111111111105</v>
      </c>
      <c r="H96" s="67">
        <f>'Results LSC'!H96</f>
        <v>7.3946666666666661E-2</v>
      </c>
      <c r="I96" s="86">
        <v>7.3946666666666661E-2</v>
      </c>
      <c r="J96" s="67">
        <f>'Results LSC'!J96</f>
        <v>39.644139712487302</v>
      </c>
      <c r="K96" s="86">
        <v>39.644139712487302</v>
      </c>
      <c r="L96" s="69">
        <f>IF($D$93=0,"",(D96-$D$93)/$D$93)</f>
        <v>-3.4669626534343553E-3</v>
      </c>
      <c r="M96" s="70">
        <f>IF($E$93=0,"",(E96-$E$93)/$E$93)</f>
        <v>-3.3835845896147451E-2</v>
      </c>
      <c r="N96" s="69">
        <f>IF($J$93=0,"",(J96-$J$93)/$J$93)</f>
        <v>-2.4005331987730531E-2</v>
      </c>
      <c r="O96" s="70">
        <f>IF($K$93=0,"",(K96-$K$93)/$K$93)</f>
        <v>-2.4005331987730531E-2</v>
      </c>
      <c r="P96" s="67" t="str">
        <f t="shared" si="16"/>
        <v>No</v>
      </c>
      <c r="Q96" s="67" t="str">
        <f t="shared" si="6"/>
        <v>No</v>
      </c>
      <c r="R96" s="74"/>
      <c r="S96" s="65">
        <f>IF(ISNUMBER(SEARCH("RetlMed",C96)),Lookup!D$2,IF(ISNUMBER(SEARCH("OffSml",C96)),Lookup!A$2,IF(ISNUMBER(SEARCH("OffMed",C96)),Lookup!B$2,IF(ISNUMBER(SEARCH("OffLrg",C96)),Lookup!C$2,IF(ISNUMBER(SEARCH("RetlStrp",C96)),Lookup!E$2)))))</f>
        <v>22500</v>
      </c>
      <c r="T96" s="75"/>
      <c r="U96" s="75"/>
    </row>
    <row r="97" spans="1:21" s="43" customFormat="1" ht="26.25" customHeight="1" x14ac:dyDescent="0.3">
      <c r="A97" s="45"/>
      <c r="B97" s="57" t="str">
        <f t="shared" si="15"/>
        <v>CBECC 2025.2</v>
      </c>
      <c r="C97" s="16" t="s">
        <v>159</v>
      </c>
      <c r="D97" s="58">
        <f>INDEX(Output!$C$5:$JM$185,MATCH($C97,Output!$C$5:$C$185,0),254)</f>
        <v>14.2357</v>
      </c>
      <c r="E97" s="59">
        <v>26.16</v>
      </c>
      <c r="F97" s="58">
        <f>'Results LSC'!F97</f>
        <v>7.1672888888888888</v>
      </c>
      <c r="G97" s="86">
        <v>7.1672888888888888</v>
      </c>
      <c r="H97" s="58">
        <f>'Results LSC'!H97</f>
        <v>6.1753777777777782E-2</v>
      </c>
      <c r="I97" s="86">
        <v>6.1753777777777782E-2</v>
      </c>
      <c r="J97" s="58">
        <f>'Results LSC'!J97</f>
        <v>30.629700264106667</v>
      </c>
      <c r="K97" s="86">
        <v>30.629700264106667</v>
      </c>
      <c r="L97" s="62"/>
      <c r="M97" s="58"/>
      <c r="N97" s="62"/>
      <c r="O97" s="58"/>
      <c r="P97" s="58"/>
      <c r="Q97" s="58"/>
      <c r="R97" s="64"/>
      <c r="S97" s="65">
        <f>IF(ISNUMBER(SEARCH("RetlMed",C97)),Lookup!D$2,IF(ISNUMBER(SEARCH("OffSml",C97)),Lookup!A$2,IF(ISNUMBER(SEARCH("OffMed",C97)),Lookup!B$2,IF(ISNUMBER(SEARCH("OffLrg",C97)),Lookup!C$2,IF(ISNUMBER(SEARCH("RetlStrp",C97)),Lookup!E$2)))))</f>
        <v>22500</v>
      </c>
    </row>
    <row r="98" spans="1:21" s="82" customFormat="1" ht="25.5" customHeight="1" x14ac:dyDescent="0.3">
      <c r="A98" s="22"/>
      <c r="B98" s="57" t="str">
        <f t="shared" si="15"/>
        <v>CBECC 2025.2</v>
      </c>
      <c r="C98" s="17" t="s">
        <v>160</v>
      </c>
      <c r="D98" s="67">
        <f>INDEX(Output!$C$5:$JM$185,MATCH($C98,Output!$C$5:$C$185,0),254)</f>
        <v>14.1257</v>
      </c>
      <c r="E98" s="59">
        <v>26</v>
      </c>
      <c r="F98" s="67">
        <f>'Results LSC'!F98</f>
        <v>6.9477333333333338</v>
      </c>
      <c r="G98" s="86">
        <v>6.9477333333333338</v>
      </c>
      <c r="H98" s="67">
        <f>'Results LSC'!H98</f>
        <v>6.1753777777777782E-2</v>
      </c>
      <c r="I98" s="86">
        <v>6.1753777777777782E-2</v>
      </c>
      <c r="J98" s="67">
        <f>'Results LSC'!J98</f>
        <v>29.880500124263108</v>
      </c>
      <c r="K98" s="86">
        <v>29.880500124263108</v>
      </c>
      <c r="L98" s="69">
        <f>IF($D$97=0,"",(D98-$D$97)/$D$97)</f>
        <v>-7.7270524104890827E-3</v>
      </c>
      <c r="M98" s="70">
        <f>IF($E$97=0,"",(E98-$E$97)/$E$97)</f>
        <v>-6.1162079510703416E-3</v>
      </c>
      <c r="N98" s="69">
        <f>IF($J$97=0,"",(J98-$J$97)/$J$97)</f>
        <v>-2.4459923975211316E-2</v>
      </c>
      <c r="O98" s="70">
        <f>IF($K$97=0,"",(K98-$K$97)/$K$97)</f>
        <v>-2.4459923975211316E-2</v>
      </c>
      <c r="P98" s="67" t="str">
        <f t="shared" si="16"/>
        <v>No</v>
      </c>
      <c r="Q98" s="67" t="str">
        <f t="shared" si="6"/>
        <v>No</v>
      </c>
      <c r="R98" s="74"/>
      <c r="S98" s="65">
        <f>IF(ISNUMBER(SEARCH("RetlMed",C98)),Lookup!D$2,IF(ISNUMBER(SEARCH("OffSml",C98)),Lookup!A$2,IF(ISNUMBER(SEARCH("OffMed",C98)),Lookup!B$2,IF(ISNUMBER(SEARCH("OffLrg",C98)),Lookup!C$2,IF(ISNUMBER(SEARCH("RetlStrp",C98)),Lookup!E$2)))))</f>
        <v>22500</v>
      </c>
      <c r="T98" s="75"/>
      <c r="U98" s="75"/>
    </row>
    <row r="99" spans="1:21" s="82" customFormat="1" ht="25.5" customHeight="1" x14ac:dyDescent="0.3">
      <c r="A99" s="22"/>
      <c r="B99" s="57" t="str">
        <f t="shared" si="15"/>
        <v>CBECC 2025.2</v>
      </c>
      <c r="C99" s="17" t="s">
        <v>161</v>
      </c>
      <c r="D99" s="67">
        <f>INDEX(Output!$C$5:$JM$185,MATCH($C99,Output!$C$5:$C$185,0),254)</f>
        <v>15.977</v>
      </c>
      <c r="E99" s="59"/>
      <c r="F99" s="67">
        <f>'Results LSC'!F99</f>
        <v>6.368266666666667</v>
      </c>
      <c r="G99" s="86">
        <v>6.368266666666667</v>
      </c>
      <c r="H99" s="67">
        <f>'Results LSC'!H99</f>
        <v>0.10482311111111112</v>
      </c>
      <c r="I99" s="86">
        <v>0.10482311111111112</v>
      </c>
      <c r="J99" s="67">
        <f>'Results LSC'!J99</f>
        <v>32.209193916467413</v>
      </c>
      <c r="K99" s="86">
        <v>32.209193916467413</v>
      </c>
      <c r="L99" s="69">
        <f>IF($D$97=0,"",(D99-$D$97)/$D$97)</f>
        <v>0.12231923965804287</v>
      </c>
      <c r="M99" s="70">
        <f>IF($E$97=0,"",(E99-$E$97)/$E$97)</f>
        <v>-1</v>
      </c>
      <c r="N99" s="69">
        <f>IF($J$97=0,"",(J99-$J$97)/$J$97)</f>
        <v>5.1567388473979667E-2</v>
      </c>
      <c r="O99" s="70">
        <f>IF($K$97=0,"",(K99-$K$97)/$K$97)</f>
        <v>5.1567388473979667E-2</v>
      </c>
      <c r="P99" s="67" t="str">
        <f t="shared" si="16"/>
        <v>No</v>
      </c>
      <c r="Q99" s="67" t="str">
        <f t="shared" si="6"/>
        <v>Yes</v>
      </c>
      <c r="R99" s="74"/>
      <c r="S99" s="65">
        <f>IF(ISNUMBER(SEARCH("RetlMed",C99)),Lookup!D$2,IF(ISNUMBER(SEARCH("OffSml",C99)),Lookup!A$2,IF(ISNUMBER(SEARCH("OffMed",C99)),Lookup!B$2,IF(ISNUMBER(SEARCH("OffLrg",C99)),Lookup!C$2,IF(ISNUMBER(SEARCH("RetlStrp",C99)),Lookup!E$2)))))</f>
        <v>22500</v>
      </c>
      <c r="T99" s="75"/>
      <c r="U99" s="75"/>
    </row>
    <row r="100" spans="1:21" s="82" customFormat="1" ht="25.5" hidden="1" customHeight="1" x14ac:dyDescent="0.3">
      <c r="A100" s="22"/>
      <c r="B100" s="57" t="str">
        <f t="shared" si="15"/>
        <v>CBECC 2025.2</v>
      </c>
      <c r="C100" s="17" t="s">
        <v>162</v>
      </c>
      <c r="D100" s="67">
        <f>INDEX(Output!$C$5:$JM$185,MATCH($C100,Output!$C$5:$C$185,0),254)</f>
        <v>15.889099999999999</v>
      </c>
      <c r="E100" s="59">
        <v>37.9</v>
      </c>
      <c r="F100" s="67">
        <f>'Results LSC'!F100</f>
        <v>6.4213333333333331</v>
      </c>
      <c r="G100" s="86">
        <v>6.4213333333333331</v>
      </c>
      <c r="H100" s="67">
        <f>'Results LSC'!H100</f>
        <v>0.10201733333333332</v>
      </c>
      <c r="I100" s="86">
        <v>0.10201733333333332</v>
      </c>
      <c r="J100" s="67">
        <f>'Results LSC'!J100</f>
        <v>32.109815049879465</v>
      </c>
      <c r="K100" s="86">
        <v>32.109815049879465</v>
      </c>
      <c r="L100" s="69">
        <f>IF($D$97=0,"",(D100-$D$97)/$D$97)</f>
        <v>0.11614462232275193</v>
      </c>
      <c r="M100" s="70">
        <f>IF($E$97=0,"",(E100-$E$97)/$E$97)</f>
        <v>0.44877675840978587</v>
      </c>
      <c r="N100" s="69">
        <f>IF($J$97=0,"",(J100-$J$97)/$J$97)</f>
        <v>4.8322862222300846E-2</v>
      </c>
      <c r="O100" s="70">
        <f>IF($K$97=0,"",(K100-$K$97)/$K$97)</f>
        <v>4.8322862222300846E-2</v>
      </c>
      <c r="P100" s="67" t="str">
        <f t="shared" si="16"/>
        <v>Yes</v>
      </c>
      <c r="Q100" s="67" t="str">
        <f t="shared" si="6"/>
        <v>Yes</v>
      </c>
      <c r="R100" s="74"/>
      <c r="S100" s="65">
        <f>IF(ISNUMBER(SEARCH("RetlMed",C100)),Lookup!D$2,IF(ISNUMBER(SEARCH("OffSml",C100)),Lookup!A$2,IF(ISNUMBER(SEARCH("OffMed",C100)),Lookup!B$2,IF(ISNUMBER(SEARCH("OffLrg",C100)),Lookup!C$2,IF(ISNUMBER(SEARCH("RetlStrp",C100)),Lookup!E$2)))))</f>
        <v>22500</v>
      </c>
      <c r="T100" s="75"/>
      <c r="U100" s="75"/>
    </row>
    <row r="101" spans="1:21" s="43" customFormat="1" ht="26.25" customHeight="1" x14ac:dyDescent="0.3">
      <c r="A101" s="45"/>
      <c r="B101" s="57" t="str">
        <f t="shared" si="15"/>
        <v>CBECC 2025.2</v>
      </c>
      <c r="C101" s="16" t="s">
        <v>136</v>
      </c>
      <c r="D101" s="58">
        <f>INDEX(Output!$C$5:$JM$185,MATCH($C101,Output!$C$5:$C$185,0),254)</f>
        <v>33.381</v>
      </c>
      <c r="E101" s="59">
        <v>47.14</v>
      </c>
      <c r="F101" s="58">
        <f>'Results LSC'!F101</f>
        <v>4.4829920302529658</v>
      </c>
      <c r="G101" s="86">
        <v>4.4829920302529658</v>
      </c>
      <c r="H101" s="58">
        <f>'Results LSC'!H101</f>
        <v>0.31062247565628276</v>
      </c>
      <c r="I101" s="86">
        <v>0.31062247565628276</v>
      </c>
      <c r="J101" s="58">
        <f>'Results LSC'!J101</f>
        <v>46.351513107054515</v>
      </c>
      <c r="K101" s="86">
        <v>46.351513107054515</v>
      </c>
      <c r="L101" s="62"/>
      <c r="M101" s="58"/>
      <c r="N101" s="62"/>
      <c r="O101" s="58"/>
      <c r="P101" s="58"/>
      <c r="Q101" s="58"/>
      <c r="R101" s="64"/>
      <c r="S101" s="65">
        <f>IF(ISNUMBER(SEARCH("RetlMed",C101)),Lookup!D$2,IF(ISNUMBER(SEARCH("OffSml",C101)),Lookup!A$2,IF(ISNUMBER(SEARCH("OffMed",C101)),Lookup!B$2,IF(ISNUMBER(SEARCH("OffLrg",C101)),Lookup!C$2,IF(ISNUMBER(SEARCH("RetlStrp",C101)),Lookup!E$2)))))</f>
        <v>53627.8</v>
      </c>
    </row>
    <row r="102" spans="1:21" s="82" customFormat="1" ht="25.5" customHeight="1" x14ac:dyDescent="0.3">
      <c r="A102" s="22"/>
      <c r="B102" s="57" t="str">
        <f t="shared" si="15"/>
        <v>CBECC 2025.2</v>
      </c>
      <c r="C102" s="17" t="s">
        <v>137</v>
      </c>
      <c r="D102" s="67">
        <f>INDEX(Output!$C$5:$JM$185,MATCH($C102,Output!$C$5:$C$185,0),254)</f>
        <v>33.915599999999998</v>
      </c>
      <c r="E102" s="59">
        <v>45.08</v>
      </c>
      <c r="F102" s="67">
        <f>'Results LSC'!F102</f>
        <v>6.3866875016316165</v>
      </c>
      <c r="G102" s="86">
        <v>6.3866875016316165</v>
      </c>
      <c r="H102" s="67">
        <f>'Results LSC'!H102</f>
        <v>0.2791201578285889</v>
      </c>
      <c r="I102" s="86">
        <v>0.2791201578285889</v>
      </c>
      <c r="J102" s="67">
        <f>'Results LSC'!J102</f>
        <v>49.697704120659459</v>
      </c>
      <c r="K102" s="86">
        <v>49.697704120659459</v>
      </c>
      <c r="L102" s="69">
        <f>IF($D101=0,"",(D102-$D101)/$D101)</f>
        <v>1.6015098409274661E-2</v>
      </c>
      <c r="M102" s="70">
        <f>IF($E101=0,"",(E102-$E101)/$E101)</f>
        <v>-4.3699618158676332E-2</v>
      </c>
      <c r="N102" s="69">
        <f>IF($J101=0,"",(J102-J101)/J101)</f>
        <v>7.2191624162872628E-2</v>
      </c>
      <c r="O102" s="70">
        <f>IF($K101=0,"",(K102-K101)/K101)</f>
        <v>7.2191624162872628E-2</v>
      </c>
      <c r="P102" s="67" t="str">
        <f t="shared" si="16"/>
        <v>No</v>
      </c>
      <c r="Q102" s="67" t="str">
        <f t="shared" ref="Q102:Q120" si="17">IF(AND(L102&lt;0,M102&lt;0), "No", "Yes")</f>
        <v>Yes</v>
      </c>
      <c r="R102" s="74"/>
      <c r="S102" s="65">
        <f>IF(ISNUMBER(SEARCH("RetlMed",C102)),Lookup!D$2,IF(ISNUMBER(SEARCH("OffSml",C102)),Lookup!A$2,IF(ISNUMBER(SEARCH("OffMed",C102)),Lookup!B$2,IF(ISNUMBER(SEARCH("OffLrg",C102)),Lookup!C$2,IF(ISNUMBER(SEARCH("RetlStrp",C102)),Lookup!E$2)))))</f>
        <v>53627.8</v>
      </c>
      <c r="T102" s="75"/>
      <c r="U102" s="75"/>
    </row>
    <row r="103" spans="1:21" s="43" customFormat="1" ht="26.25" customHeight="1" x14ac:dyDescent="0.3">
      <c r="A103" s="45"/>
      <c r="B103" s="57" t="str">
        <f t="shared" si="15"/>
        <v>CBECC 2025.2</v>
      </c>
      <c r="C103" s="16" t="s">
        <v>138</v>
      </c>
      <c r="D103" s="58">
        <f>INDEX(Output!$C$5:$JM$185,MATCH($C103,Output!$C$5:$C$185,0),254)</f>
        <v>18.325600000000001</v>
      </c>
      <c r="E103" s="59">
        <v>24.3</v>
      </c>
      <c r="F103" s="58">
        <f>'Results LSC'!F103</f>
        <v>5.6351742939296408</v>
      </c>
      <c r="G103" s="86">
        <v>5.6351742939296408</v>
      </c>
      <c r="H103" s="58">
        <f>'Results LSC'!H103</f>
        <v>0.13601061389801558</v>
      </c>
      <c r="I103" s="86">
        <v>0.13601061389801558</v>
      </c>
      <c r="J103" s="58">
        <f>'Results LSC'!J103</f>
        <v>32.825831565026199</v>
      </c>
      <c r="K103" s="86">
        <v>32.825831565026199</v>
      </c>
      <c r="L103" s="62"/>
      <c r="M103" s="58"/>
      <c r="N103" s="62"/>
      <c r="O103" s="58"/>
      <c r="P103" s="58"/>
      <c r="Q103" s="58"/>
      <c r="R103" s="64"/>
      <c r="S103" s="65">
        <f>IF(ISNUMBER(SEARCH("RetlMed",C103)),Lookup!D$2,IF(ISNUMBER(SEARCH("OffSml",C103)),Lookup!A$2,IF(ISNUMBER(SEARCH("OffMed",C103)),Lookup!B$2,IF(ISNUMBER(SEARCH("OffLrg",C103)),Lookup!C$2,IF(ISNUMBER(SEARCH("RetlStrp",C103)),Lookup!E$2)))))</f>
        <v>53627.8</v>
      </c>
    </row>
    <row r="104" spans="1:21" s="82" customFormat="1" ht="25.5" customHeight="1" x14ac:dyDescent="0.3">
      <c r="A104" s="22"/>
      <c r="B104" s="57" t="str">
        <f t="shared" si="15"/>
        <v>CBECC 2025.2</v>
      </c>
      <c r="C104" s="17" t="s">
        <v>139</v>
      </c>
      <c r="D104" s="67">
        <f>INDEX(Output!$C$5:$JM$185,MATCH($C104,Output!$C$5:$C$185,0),254)</f>
        <v>18.805099999999999</v>
      </c>
      <c r="E104" s="59">
        <v>44.57</v>
      </c>
      <c r="F104" s="67">
        <f>'Results LSC'!F104</f>
        <v>7.2938848880617888</v>
      </c>
      <c r="G104" s="86">
        <v>7.2938848880617888</v>
      </c>
      <c r="H104" s="67">
        <f>'Results LSC'!H104</f>
        <v>0.10851797015726918</v>
      </c>
      <c r="I104" s="86">
        <v>0.10851797015726918</v>
      </c>
      <c r="J104" s="67">
        <f>'Results LSC'!J104</f>
        <v>35.736986685241071</v>
      </c>
      <c r="K104" s="86">
        <v>35.736986685241071</v>
      </c>
      <c r="L104" s="69">
        <f>IF($D103=0,"",(D104-$D103)/$D103)</f>
        <v>2.6165582573012509E-2</v>
      </c>
      <c r="M104" s="70">
        <f>IF($E103=0,"",(E104-$E103)/$E103)</f>
        <v>0.83415637860082303</v>
      </c>
      <c r="N104" s="69">
        <f>IF($J103=0,"",(J104-J103)/J103)</f>
        <v>8.8684885695828622E-2</v>
      </c>
      <c r="O104" s="70">
        <f>IF($K103=0,"",(K104-K103)/K103)</f>
        <v>8.8684885695828622E-2</v>
      </c>
      <c r="P104" s="67" t="str">
        <f t="shared" si="16"/>
        <v>Yes</v>
      </c>
      <c r="Q104" s="67" t="str">
        <f t="shared" si="17"/>
        <v>Yes</v>
      </c>
      <c r="R104" s="74"/>
      <c r="S104" s="65">
        <f>IF(ISNUMBER(SEARCH("RetlMed",C104)),Lookup!D$2,IF(ISNUMBER(SEARCH("OffSml",C104)),Lookup!A$2,IF(ISNUMBER(SEARCH("OffMed",C104)),Lookup!B$2,IF(ISNUMBER(SEARCH("OffLrg",C104)),Lookup!C$2,IF(ISNUMBER(SEARCH("RetlStrp",C104)),Lookup!E$2)))))</f>
        <v>53627.8</v>
      </c>
      <c r="T104" s="75"/>
      <c r="U104" s="75"/>
    </row>
    <row r="105" spans="1:21" s="43" customFormat="1" ht="26.25" customHeight="1" x14ac:dyDescent="0.3">
      <c r="A105" s="45"/>
      <c r="B105" s="57" t="str">
        <f t="shared" si="15"/>
        <v>CBECC 2025.2</v>
      </c>
      <c r="C105" s="16" t="s">
        <v>163</v>
      </c>
      <c r="D105" s="58">
        <f>INDEX(Output!$C$5:$JM$185,MATCH($C105,Output!$C$5:$C$185,0),254)</f>
        <v>12.996700000000001</v>
      </c>
      <c r="E105" s="59">
        <v>17.79</v>
      </c>
      <c r="F105" s="58">
        <f>'Results LSC'!F105</f>
        <v>2.7028145849727192</v>
      </c>
      <c r="G105" s="86">
        <v>2.7028145849727192</v>
      </c>
      <c r="H105" s="58">
        <f>'Results LSC'!H105</f>
        <v>0.11442982930495003</v>
      </c>
      <c r="I105" s="86">
        <v>0.11442982930495003</v>
      </c>
      <c r="J105" s="58">
        <f>'Results LSC'!J105</f>
        <v>20.662602622947901</v>
      </c>
      <c r="K105" s="86">
        <v>20.662602622947901</v>
      </c>
      <c r="L105" s="62"/>
      <c r="M105" s="58"/>
      <c r="N105" s="62"/>
      <c r="O105" s="58"/>
      <c r="P105" s="58"/>
      <c r="Q105" s="58"/>
      <c r="R105" s="64"/>
      <c r="S105" s="65">
        <f>IF(ISNUMBER(SEARCH("RetlMed",C105)),Lookup!D$2,IF(ISNUMBER(SEARCH("OffSml",C105)),Lookup!A$2,IF(ISNUMBER(SEARCH("OffMed",C105)),Lookup!B$2,IF(ISNUMBER(SEARCH("OffLrg",C105)),Lookup!C$2,IF(ISNUMBER(SEARCH("RetlStrp",C105)),Lookup!E$2)))))</f>
        <v>53627.8</v>
      </c>
    </row>
    <row r="106" spans="1:21" s="82" customFormat="1" ht="25.5" customHeight="1" x14ac:dyDescent="0.3">
      <c r="A106" s="22"/>
      <c r="B106" s="57" t="str">
        <f t="shared" si="15"/>
        <v>CBECC 2025.2</v>
      </c>
      <c r="C106" s="17" t="s">
        <v>164</v>
      </c>
      <c r="D106" s="67">
        <f>INDEX(Output!$C$5:$JM$185,MATCH($C106,Output!$C$5:$C$185,0),254)</f>
        <v>13.2834</v>
      </c>
      <c r="E106" s="59">
        <v>18.12</v>
      </c>
      <c r="F106" s="67">
        <f>'Results LSC'!F106</f>
        <v>2.7541312528203652</v>
      </c>
      <c r="G106" s="86">
        <v>2.7541312528203652</v>
      </c>
      <c r="H106" s="67">
        <f>'Results LSC'!H106</f>
        <v>0.11720301783776324</v>
      </c>
      <c r="I106" s="86">
        <v>0.11720301783776324</v>
      </c>
      <c r="J106" s="67">
        <f>'Results LSC'!J106</f>
        <v>21.114945946397039</v>
      </c>
      <c r="K106" s="86">
        <v>21.114945946397039</v>
      </c>
      <c r="L106" s="69">
        <f>IF($D$105=0,"",(D106-D$105)/D$105)</f>
        <v>2.2059445859333501E-2</v>
      </c>
      <c r="M106" s="70">
        <f>IF($E$105=0,"",(E106-E$105)/E$105)</f>
        <v>1.8549747048903983E-2</v>
      </c>
      <c r="N106" s="69">
        <f>IF($J$105=0,"",(J106-$J$105)/$J$105)</f>
        <v>2.1891885146490004E-2</v>
      </c>
      <c r="O106" s="70">
        <f>IF($K$105=0,"",(K106-$K$105)/$K$105)</f>
        <v>2.1891885146490004E-2</v>
      </c>
      <c r="P106" s="67" t="str">
        <f t="shared" si="16"/>
        <v>Yes</v>
      </c>
      <c r="Q106" s="67" t="str">
        <f t="shared" si="17"/>
        <v>Yes</v>
      </c>
      <c r="R106" s="64"/>
      <c r="S106" s="65">
        <f>IF(ISNUMBER(SEARCH("RetlMed",C106)),Lookup!D$2,IF(ISNUMBER(SEARCH("OffSml",C106)),Lookup!A$2,IF(ISNUMBER(SEARCH("OffMed",C106)),Lookup!B$2,IF(ISNUMBER(SEARCH("OffLrg",C106)),Lookup!C$2,IF(ISNUMBER(SEARCH("RetlStrp",C106)),Lookup!E$2)))))</f>
        <v>53627.8</v>
      </c>
      <c r="T106" s="75"/>
      <c r="U106" s="75"/>
    </row>
    <row r="107" spans="1:21" s="82" customFormat="1" ht="25.5" customHeight="1" x14ac:dyDescent="0.3">
      <c r="A107" s="22"/>
      <c r="B107" s="57" t="str">
        <f t="shared" si="15"/>
        <v>CBECC 2025.2</v>
      </c>
      <c r="C107" s="17" t="s">
        <v>165</v>
      </c>
      <c r="D107" s="67">
        <f>INDEX(Output!$C$5:$JM$185,MATCH($C107,Output!$C$5:$C$185,0),254)</f>
        <v>12.4252</v>
      </c>
      <c r="E107" s="59">
        <v>17.09</v>
      </c>
      <c r="F107" s="67">
        <f>'Results LSC'!F107</f>
        <v>2.5957991937017741</v>
      </c>
      <c r="G107" s="86">
        <v>2.5957991937017741</v>
      </c>
      <c r="H107" s="67">
        <f>'Results LSC'!H107</f>
        <v>0.10889519987767539</v>
      </c>
      <c r="I107" s="86">
        <v>0.10889519987767539</v>
      </c>
      <c r="J107" s="67">
        <f>'Results LSC'!J107</f>
        <v>19.744153884084461</v>
      </c>
      <c r="K107" s="86">
        <v>19.744153884084461</v>
      </c>
      <c r="L107" s="69">
        <f t="shared" ref="L107:L109" si="18">IF($D$105=0,"",(D107-D$105)/D$105)</f>
        <v>-4.3972700762501274E-2</v>
      </c>
      <c r="M107" s="70">
        <f t="shared" ref="M107:M109" si="19">IF($E$105=0,"",(E107-E$105)/E$105)</f>
        <v>-3.9347948285553644E-2</v>
      </c>
      <c r="N107" s="69">
        <f t="shared" ref="N107:N109" si="20">IF($J$105=0,"",(J107-$J$105)/$J$105)</f>
        <v>-4.4449808943400462E-2</v>
      </c>
      <c r="O107" s="70">
        <f t="shared" ref="O107:O109" si="21">IF($K$105=0,"",(K107-$K$105)/$K$105)</f>
        <v>-4.4449808943400462E-2</v>
      </c>
      <c r="P107" s="67" t="str">
        <f t="shared" si="16"/>
        <v>No</v>
      </c>
      <c r="Q107" s="67" t="str">
        <f t="shared" si="17"/>
        <v>No</v>
      </c>
      <c r="R107" s="64"/>
      <c r="S107" s="65">
        <f>IF(ISNUMBER(SEARCH("RetlMed",C107)),Lookup!D$2,IF(ISNUMBER(SEARCH("OffSml",C107)),Lookup!A$2,IF(ISNUMBER(SEARCH("OffMed",C107)),Lookup!B$2,IF(ISNUMBER(SEARCH("OffLrg",C107)),Lookup!C$2,IF(ISNUMBER(SEARCH("RetlStrp",C107)),Lookup!E$2)))))</f>
        <v>53627.8</v>
      </c>
      <c r="T107" s="75"/>
      <c r="U107" s="75"/>
    </row>
    <row r="108" spans="1:21" s="82" customFormat="1" ht="25.5" customHeight="1" x14ac:dyDescent="0.3">
      <c r="A108" s="22"/>
      <c r="B108" s="57" t="str">
        <f t="shared" si="15"/>
        <v>CBECC 2025.2</v>
      </c>
      <c r="C108" s="17" t="s">
        <v>166</v>
      </c>
      <c r="D108" s="67">
        <f>INDEX(Output!$C$5:$JM$185,MATCH($C108,Output!$C$5:$C$185,0),254)</f>
        <v>12.6974</v>
      </c>
      <c r="E108" s="59">
        <v>17.37</v>
      </c>
      <c r="F108" s="67">
        <f>'Results LSC'!F108</f>
        <v>2.6493348599047506</v>
      </c>
      <c r="G108" s="86">
        <v>2.6493348599047506</v>
      </c>
      <c r="H108" s="67">
        <f>'Results LSC'!H108</f>
        <v>0.11152238204811682</v>
      </c>
      <c r="I108" s="86">
        <v>0.11152238204811682</v>
      </c>
      <c r="J108" s="67">
        <f>'Results LSC'!J108</f>
        <v>20.189479546259204</v>
      </c>
      <c r="K108" s="86">
        <v>20.189479546259204</v>
      </c>
      <c r="L108" s="69">
        <f t="shared" si="18"/>
        <v>-2.3028922726538316E-2</v>
      </c>
      <c r="M108" s="70">
        <f t="shared" si="19"/>
        <v>-2.3608768971332107E-2</v>
      </c>
      <c r="N108" s="69">
        <f t="shared" si="20"/>
        <v>-2.2897554839642831E-2</v>
      </c>
      <c r="O108" s="70">
        <f t="shared" si="21"/>
        <v>-2.2897554839642831E-2</v>
      </c>
      <c r="P108" s="67" t="str">
        <f t="shared" si="16"/>
        <v>No</v>
      </c>
      <c r="Q108" s="67" t="str">
        <f t="shared" si="17"/>
        <v>No</v>
      </c>
      <c r="R108" s="64"/>
      <c r="S108" s="65">
        <f>IF(ISNUMBER(SEARCH("RetlMed",C108)),Lookup!D$2,IF(ISNUMBER(SEARCH("OffSml",C108)),Lookup!A$2,IF(ISNUMBER(SEARCH("OffMed",C108)),Lookup!B$2,IF(ISNUMBER(SEARCH("OffLrg",C108)),Lookup!C$2,IF(ISNUMBER(SEARCH("RetlStrp",C108)),Lookup!E$2)))))</f>
        <v>53627.8</v>
      </c>
      <c r="T108" s="75"/>
      <c r="U108" s="75"/>
    </row>
    <row r="109" spans="1:21" s="82" customFormat="1" ht="25.5" hidden="1" customHeight="1" x14ac:dyDescent="0.3">
      <c r="A109" s="22"/>
      <c r="B109" s="57" t="str">
        <f t="shared" si="15"/>
        <v>CBECC 2025.2</v>
      </c>
      <c r="C109" s="17"/>
      <c r="D109" s="67" t="e">
        <f>INDEX(Output!$C$5:$JM$185,MATCH($C109,Output!$C$5:$C$185,0),254)</f>
        <v>#N/A</v>
      </c>
      <c r="E109" s="59"/>
      <c r="F109" s="67" t="e">
        <f>'Results LSC'!F109</f>
        <v>#N/A</v>
      </c>
      <c r="G109" s="86" t="e">
        <v>#N/A</v>
      </c>
      <c r="H109" s="67" t="e">
        <f>'Results LSC'!H109</f>
        <v>#N/A</v>
      </c>
      <c r="I109" s="86" t="e">
        <v>#N/A</v>
      </c>
      <c r="J109" s="67" t="e">
        <f>'Results LSC'!J109</f>
        <v>#N/A</v>
      </c>
      <c r="K109" s="86" t="e">
        <v>#N/A</v>
      </c>
      <c r="L109" s="69" t="e">
        <f t="shared" si="18"/>
        <v>#N/A</v>
      </c>
      <c r="M109" s="70">
        <f t="shared" si="19"/>
        <v>-1</v>
      </c>
      <c r="N109" s="69" t="e">
        <f t="shared" si="20"/>
        <v>#N/A</v>
      </c>
      <c r="O109" s="87" t="e">
        <f t="shared" si="21"/>
        <v>#N/A</v>
      </c>
      <c r="P109" s="67" t="e">
        <f t="shared" si="16"/>
        <v>#N/A</v>
      </c>
      <c r="Q109" s="67" t="e">
        <f t="shared" si="17"/>
        <v>#N/A</v>
      </c>
      <c r="R109" s="64"/>
      <c r="S109" s="65" t="b">
        <f>IF(ISNUMBER(SEARCH("RetlMed",C109)),Lookup!D$2,IF(ISNUMBER(SEARCH("OffSml",C109)),Lookup!A$2,IF(ISNUMBER(SEARCH("OffMed",C109)),Lookup!B$2,IF(ISNUMBER(SEARCH("OffLrg",C109)),Lookup!C$2,IF(ISNUMBER(SEARCH("RetlStrp",C109)),Lookup!E$2)))))</f>
        <v>0</v>
      </c>
      <c r="T109" s="75"/>
      <c r="U109" s="75"/>
    </row>
    <row r="110" spans="1:21" s="43" customFormat="1" ht="26.25" customHeight="1" x14ac:dyDescent="0.3">
      <c r="A110" s="45"/>
      <c r="B110" s="57" t="str">
        <f t="shared" si="15"/>
        <v>CBECC 2025.2</v>
      </c>
      <c r="C110" s="16" t="s">
        <v>87</v>
      </c>
      <c r="D110" s="58">
        <f>INDEX(Output!$C$5:$JM$185,MATCH($C110,Output!$C$5:$C$185,0),254)</f>
        <v>6.3054600000000001</v>
      </c>
      <c r="E110" s="59">
        <v>7.91</v>
      </c>
      <c r="F110" s="58">
        <f>'Results LSC'!F110</f>
        <v>3.4970108786860545</v>
      </c>
      <c r="G110" s="86">
        <v>3.4970108786860545</v>
      </c>
      <c r="H110" s="58">
        <f>'Results LSC'!H110</f>
        <v>3.726817061300295E-2</v>
      </c>
      <c r="I110" s="86">
        <v>3.726817061300295E-2</v>
      </c>
      <c r="J110" s="58">
        <f>'Results LSC'!J110</f>
        <v>15.65820733172615</v>
      </c>
      <c r="K110" s="86">
        <v>15.65820733172615</v>
      </c>
      <c r="L110" s="62"/>
      <c r="M110" s="58"/>
      <c r="N110" s="62"/>
      <c r="O110" s="58"/>
      <c r="P110" s="58"/>
      <c r="Q110" s="58"/>
      <c r="R110" s="64"/>
      <c r="S110" s="65">
        <f>IF(ISNUMBER(SEARCH("RetlMed",C110)),Lookup!D$2,IF(ISNUMBER(SEARCH("OffSml",C110)),Lookup!A$2,IF(ISNUMBER(SEARCH("OffMed",C110)),Lookup!B$2,IF(ISNUMBER(SEARCH("OffLrg",C110)),Lookup!C$2,IF(ISNUMBER(SEARCH("RetlStrp",C110)),Lookup!E$2)))))</f>
        <v>53627.8</v>
      </c>
    </row>
    <row r="111" spans="1:21" s="82" customFormat="1" ht="25.5" customHeight="1" x14ac:dyDescent="0.3">
      <c r="A111" s="22"/>
      <c r="B111" s="57" t="str">
        <f t="shared" si="15"/>
        <v>CBECC 2025.2</v>
      </c>
      <c r="C111" s="17" t="s">
        <v>167</v>
      </c>
      <c r="D111" s="67">
        <f>INDEX(Output!$C$5:$JM$185,MATCH($C111,Output!$C$5:$C$185,0),254)</f>
        <v>6.4104599999999996</v>
      </c>
      <c r="E111" s="59">
        <v>8.26</v>
      </c>
      <c r="F111" s="67">
        <f>'Results LSC'!F111</f>
        <v>3.5786103476182127</v>
      </c>
      <c r="G111" s="86">
        <v>3.5786103476182127</v>
      </c>
      <c r="H111" s="67">
        <f>'Results LSC'!H111</f>
        <v>3.7932751296901976E-2</v>
      </c>
      <c r="I111" s="86">
        <v>3.7932751296901976E-2</v>
      </c>
      <c r="J111" s="67">
        <f>'Results LSC'!J111</f>
        <v>16.003070762003361</v>
      </c>
      <c r="K111" s="86">
        <v>16.003070762003361</v>
      </c>
      <c r="L111" s="69">
        <f>IF($D$110=0,"",(D111-$D$110)/$D$110)</f>
        <v>1.665223472990068E-2</v>
      </c>
      <c r="M111" s="70">
        <f>IF($E$110=0,"",(E111-$E$110)/$E$110)</f>
        <v>4.4247787610619427E-2</v>
      </c>
      <c r="N111" s="69">
        <f>IF($J$110=0,"",(J111-$J$110)/$J$110)</f>
        <v>2.2024451648335264E-2</v>
      </c>
      <c r="O111" s="70">
        <f>IF($K$110=0,"",(K111-$K$110)/$K$110)</f>
        <v>2.2024451648335264E-2</v>
      </c>
      <c r="P111" s="67" t="str">
        <f t="shared" si="16"/>
        <v>Yes</v>
      </c>
      <c r="Q111" s="67" t="str">
        <f t="shared" si="17"/>
        <v>Yes</v>
      </c>
      <c r="R111" s="74"/>
      <c r="S111" s="65">
        <f>IF(ISNUMBER(SEARCH("RetlMed",C111)),Lookup!D$2,IF(ISNUMBER(SEARCH("OffSml",C111)),Lookup!A$2,IF(ISNUMBER(SEARCH("OffMed",C111)),Lookup!B$2,IF(ISNUMBER(SEARCH("OffLrg",C111)),Lookup!C$2,IF(ISNUMBER(SEARCH("RetlStrp",C111)),Lookup!E$2)))))</f>
        <v>53627.8</v>
      </c>
      <c r="T111" s="75"/>
      <c r="U111" s="75"/>
    </row>
    <row r="112" spans="1:21" s="82" customFormat="1" ht="25.5" customHeight="1" x14ac:dyDescent="0.3">
      <c r="A112" s="22"/>
      <c r="B112" s="57" t="str">
        <f t="shared" si="15"/>
        <v>CBECC 2025.2</v>
      </c>
      <c r="C112" s="17" t="s">
        <v>168</v>
      </c>
      <c r="D112" s="67">
        <f>INDEX(Output!$C$5:$JM$185,MATCH($C112,Output!$C$5:$C$185,0),254)</f>
        <v>6.1013400000000004</v>
      </c>
      <c r="E112" s="59">
        <v>7.88</v>
      </c>
      <c r="F112" s="67">
        <f>'Results LSC'!F112</f>
        <v>3.3235374190252069</v>
      </c>
      <c r="G112" s="86">
        <v>3.3235374190252069</v>
      </c>
      <c r="H112" s="67">
        <f>'Results LSC'!H112</f>
        <v>3.6041567992720187E-2</v>
      </c>
      <c r="I112" s="86">
        <v>3.6041567992720187E-2</v>
      </c>
      <c r="J112" s="67">
        <f>'Results LSC'!J112</f>
        <v>14.943666089564385</v>
      </c>
      <c r="K112" s="86">
        <v>14.943666089564385</v>
      </c>
      <c r="L112" s="69">
        <f t="shared" ref="L112:L113" si="22">IF($D$110=0,"",(D112-$D$110)/$D$110)</f>
        <v>-3.2371944314927008E-2</v>
      </c>
      <c r="M112" s="70">
        <f t="shared" ref="M112:M113" si="23">IF($E$110=0,"",(E112-$E$110)/$E$110)</f>
        <v>-3.7926675094817003E-3</v>
      </c>
      <c r="N112" s="69">
        <f t="shared" ref="N112:N113" si="24">IF($J$110=0,"",(J112-$J$110)/$J$110)</f>
        <v>-4.5633655694032403E-2</v>
      </c>
      <c r="O112" s="70">
        <f t="shared" ref="O112:O113" si="25">IF($K$110=0,"",(K112-$K$110)/$K$110)</f>
        <v>-4.5633655694032403E-2</v>
      </c>
      <c r="P112" s="67" t="str">
        <f t="shared" si="16"/>
        <v>No</v>
      </c>
      <c r="Q112" s="67" t="str">
        <f t="shared" si="17"/>
        <v>No</v>
      </c>
      <c r="R112" s="74"/>
      <c r="S112" s="65">
        <f>IF(ISNUMBER(SEARCH("RetlMed",C112)),Lookup!D$2,IF(ISNUMBER(SEARCH("OffSml",C112)),Lookup!A$2,IF(ISNUMBER(SEARCH("OffMed",C112)),Lookup!B$2,IF(ISNUMBER(SEARCH("OffLrg",C112)),Lookup!C$2,IF(ISNUMBER(SEARCH("RetlStrp",C112)),Lookup!E$2)))))</f>
        <v>53627.8</v>
      </c>
      <c r="T112" s="75"/>
      <c r="U112" s="75"/>
    </row>
    <row r="113" spans="1:21" s="82" customFormat="1" ht="25.5" customHeight="1" x14ac:dyDescent="0.3">
      <c r="A113" s="22"/>
      <c r="B113" s="57" t="str">
        <f t="shared" si="15"/>
        <v>CBECC 2025.2</v>
      </c>
      <c r="C113" s="17" t="s">
        <v>169</v>
      </c>
      <c r="D113" s="67">
        <f>INDEX(Output!$C$5:$JM$185,MATCH($C113,Output!$C$5:$C$185,0),254)</f>
        <v>6.2034200000000004</v>
      </c>
      <c r="E113" s="59">
        <v>7.94</v>
      </c>
      <c r="F113" s="67">
        <f>'Results LSC'!F113</f>
        <v>3.4107869425932069</v>
      </c>
      <c r="G113" s="86">
        <v>3.4107869425932069</v>
      </c>
      <c r="H113" s="67">
        <f>'Results LSC'!H113</f>
        <v>3.6684145163515938E-2</v>
      </c>
      <c r="I113" s="86">
        <v>3.6684145163515938E-2</v>
      </c>
      <c r="J113" s="67">
        <f>'Results LSC'!J113</f>
        <v>15.305612179730069</v>
      </c>
      <c r="K113" s="86">
        <v>15.305612179730069</v>
      </c>
      <c r="L113" s="69">
        <f t="shared" si="22"/>
        <v>-1.6182800303229213E-2</v>
      </c>
      <c r="M113" s="70">
        <f t="shared" si="23"/>
        <v>3.7926675094817003E-3</v>
      </c>
      <c r="N113" s="69">
        <f t="shared" si="24"/>
        <v>-2.2518232421259603E-2</v>
      </c>
      <c r="O113" s="70">
        <f t="shared" si="25"/>
        <v>-2.2518232421259603E-2</v>
      </c>
      <c r="P113" s="67" t="str">
        <f t="shared" si="16"/>
        <v>No</v>
      </c>
      <c r="Q113" s="67" t="str">
        <f t="shared" si="17"/>
        <v>Yes</v>
      </c>
      <c r="R113" s="74"/>
      <c r="S113" s="65">
        <f>IF(ISNUMBER(SEARCH("RetlMed",C113)),Lookup!D$2,IF(ISNUMBER(SEARCH("OffSml",C113)),Lookup!A$2,IF(ISNUMBER(SEARCH("OffMed",C113)),Lookup!B$2,IF(ISNUMBER(SEARCH("OffLrg",C113)),Lookup!C$2,IF(ISNUMBER(SEARCH("RetlStrp",C113)),Lookup!E$2)))))</f>
        <v>53627.8</v>
      </c>
      <c r="T113" s="75"/>
      <c r="U113" s="75"/>
    </row>
    <row r="114" spans="1:21" s="43" customFormat="1" ht="26.25" customHeight="1" x14ac:dyDescent="0.3">
      <c r="A114" s="45"/>
      <c r="B114" s="57" t="str">
        <f t="shared" si="15"/>
        <v>CBECC 2025.2</v>
      </c>
      <c r="C114" s="16" t="s">
        <v>101</v>
      </c>
      <c r="D114" s="58">
        <f>INDEX(Output!$C$5:$JM$185,MATCH($C114,Output!$C$5:$C$185,0),254)</f>
        <v>16.013000000000002</v>
      </c>
      <c r="E114" s="59">
        <v>15.94</v>
      </c>
      <c r="F114" s="58">
        <f>'Results LSC'!F114</f>
        <v>11.708579128855886</v>
      </c>
      <c r="G114" s="86">
        <v>11.708579128855886</v>
      </c>
      <c r="H114" s="58">
        <f>'Results LSC'!H114</f>
        <v>5.0386962557657629E-2</v>
      </c>
      <c r="I114" s="86">
        <v>5.0386962557657629E-2</v>
      </c>
      <c r="J114" s="58">
        <f>'Results LSC'!J114</f>
        <v>44.988900239113136</v>
      </c>
      <c r="K114" s="86">
        <v>44.988900239113136</v>
      </c>
      <c r="L114" s="62"/>
      <c r="M114" s="58"/>
      <c r="N114" s="62"/>
      <c r="O114" s="58"/>
      <c r="P114" s="58"/>
      <c r="Q114" s="58"/>
      <c r="R114" s="64"/>
      <c r="S114" s="65">
        <f>IF(ISNUMBER(SEARCH("RetlMed",C114)),Lookup!D$2,IF(ISNUMBER(SEARCH("OffSml",C114)),Lookup!A$2,IF(ISNUMBER(SEARCH("OffMed",C114)),Lookup!B$2,IF(ISNUMBER(SEARCH("OffLrg",C114)),Lookup!C$2,IF(ISNUMBER(SEARCH("RetlStrp",C114)),Lookup!E$2)))))</f>
        <v>24563.1</v>
      </c>
    </row>
    <row r="115" spans="1:21" s="82" customFormat="1" ht="25.5" customHeight="1" x14ac:dyDescent="0.3">
      <c r="A115" s="22"/>
      <c r="B115" s="57" t="str">
        <f t="shared" si="15"/>
        <v>CBECC 2025.2</v>
      </c>
      <c r="C115" s="17" t="s">
        <v>181</v>
      </c>
      <c r="D115" s="67">
        <f>INDEX(Output!$C$5:$JM$185,MATCH($C115,Output!$C$5:$C$185,0),254)</f>
        <v>15.9361</v>
      </c>
      <c r="E115" s="59">
        <v>15.82</v>
      </c>
      <c r="F115" s="67">
        <f>'Results LSC'!F115</f>
        <v>11.647715475652504</v>
      </c>
      <c r="G115" s="86">
        <v>11.647715475652504</v>
      </c>
      <c r="H115" s="67">
        <f>'Results LSC'!H115</f>
        <v>4.9868298382533156E-2</v>
      </c>
      <c r="I115" s="86">
        <v>4.9868298382533156E-2</v>
      </c>
      <c r="J115" s="67">
        <f>'Results LSC'!J115</f>
        <v>44.729227883034305</v>
      </c>
      <c r="K115" s="86">
        <v>44.729227883034305</v>
      </c>
      <c r="L115" s="69">
        <f>IF($D$114=0,"",(D115-$D$114)/$D$114)</f>
        <v>-4.8023480921752298E-3</v>
      </c>
      <c r="M115" s="70">
        <f>IF($E$114=0,"",(E115-$E$114)/$E$114)</f>
        <v>-7.5282308657465009E-3</v>
      </c>
      <c r="N115" s="69">
        <f>IF($J$114=0,"",(J115-$J$114)/$J$114)</f>
        <v>-5.7719205114747981E-3</v>
      </c>
      <c r="O115" s="70">
        <f>IF($K$114=0,"",(K115-$K$114)/$K$114)</f>
        <v>-5.7719205114747981E-3</v>
      </c>
      <c r="P115" s="67" t="str">
        <f t="shared" si="16"/>
        <v>No</v>
      </c>
      <c r="Q115" s="67" t="str">
        <f t="shared" si="17"/>
        <v>No</v>
      </c>
      <c r="R115" s="74"/>
      <c r="S115" s="65">
        <f>IF(ISNUMBER(SEARCH("RetlMed",C115)),Lookup!D$2,IF(ISNUMBER(SEARCH("OffSml",C115)),Lookup!A$2,IF(ISNUMBER(SEARCH("OffMed",C115)),Lookup!B$2,IF(ISNUMBER(SEARCH("OffLrg",C115)),Lookup!C$2,IF(ISNUMBER(SEARCH("RetlStrp",C115)),Lookup!E$2)))))</f>
        <v>24563.1</v>
      </c>
      <c r="T115" s="75"/>
      <c r="U115" s="75"/>
    </row>
    <row r="116" spans="1:21" s="82" customFormat="1" ht="25.5" customHeight="1" x14ac:dyDescent="0.3">
      <c r="A116" s="22"/>
      <c r="B116" s="57" t="str">
        <f t="shared" si="15"/>
        <v>CBECC 2025.2</v>
      </c>
      <c r="C116" s="17" t="s">
        <v>182</v>
      </c>
      <c r="D116" s="67">
        <f>INDEX(Output!$C$5:$JM$185,MATCH($C116,Output!$C$5:$C$185,0),254)</f>
        <v>15.8733</v>
      </c>
      <c r="E116" s="59">
        <v>15.9</v>
      </c>
      <c r="F116" s="67">
        <f>'Results LSC'!F116</f>
        <v>11.65154235418168</v>
      </c>
      <c r="G116" s="86">
        <v>11.65154235418168</v>
      </c>
      <c r="H116" s="67">
        <f>'Results LSC'!H116</f>
        <v>4.935370535478014E-2</v>
      </c>
      <c r="I116" s="86">
        <v>4.935370535478014E-2</v>
      </c>
      <c r="J116" s="67">
        <f>'Results LSC'!J116</f>
        <v>44.690842852089517</v>
      </c>
      <c r="K116" s="86">
        <v>44.690842852089517</v>
      </c>
      <c r="L116" s="69">
        <f>IF($D$114=0,"",(D116-$D$114)/$D$114)</f>
        <v>-8.7241616186848961E-3</v>
      </c>
      <c r="M116" s="70">
        <f>IF($E$114=0,"",(E116-$E$114)/$E$114)</f>
        <v>-2.5094102885821297E-3</v>
      </c>
      <c r="N116" s="69">
        <f>IF($J$114=0,"",(J116-$J$114)/$J$114)</f>
        <v>-6.6251316533514374E-3</v>
      </c>
      <c r="O116" s="70">
        <f>IF($K$114=0,"",(K116-$K$114)/$K$114)</f>
        <v>-6.6251316533514374E-3</v>
      </c>
      <c r="P116" s="67" t="str">
        <f t="shared" si="16"/>
        <v>No</v>
      </c>
      <c r="Q116" s="67" t="str">
        <f t="shared" si="17"/>
        <v>No</v>
      </c>
      <c r="R116" s="74"/>
      <c r="S116" s="65">
        <f>IF(ISNUMBER(SEARCH("RetlMed",C116)),Lookup!D$2,IF(ISNUMBER(SEARCH("OffSml",C116)),Lookup!A$2,IF(ISNUMBER(SEARCH("OffMed",C116)),Lookup!B$2,IF(ISNUMBER(SEARCH("OffLrg",C116)),Lookup!C$2,IF(ISNUMBER(SEARCH("RetlStrp",C116)),Lookup!E$2)))))</f>
        <v>24563.1</v>
      </c>
      <c r="T116" s="75"/>
      <c r="U116" s="75"/>
    </row>
    <row r="117" spans="1:21" s="43" customFormat="1" ht="26.25" customHeight="1" x14ac:dyDescent="0.3">
      <c r="A117" s="45"/>
      <c r="B117" s="57" t="str">
        <f t="shared" si="15"/>
        <v>CBECC 2025.2</v>
      </c>
      <c r="C117" s="16" t="s">
        <v>177</v>
      </c>
      <c r="D117" s="58">
        <f>INDEX(Output!$C$5:$JM$185,MATCH($C117,Output!$C$5:$C$185,0),254)</f>
        <v>12.9468</v>
      </c>
      <c r="E117" s="59">
        <v>15.04</v>
      </c>
      <c r="F117" s="58">
        <f>'Results LSC'!F117</f>
        <v>3.5350559278283313</v>
      </c>
      <c r="G117" s="86">
        <v>3.5350559278283313</v>
      </c>
      <c r="H117" s="58">
        <f>'Results LSC'!H117</f>
        <v>9.7859158545415159E-2</v>
      </c>
      <c r="I117" s="86">
        <v>9.7859158545415159E-2</v>
      </c>
      <c r="J117" s="58">
        <f>'Results LSC'!J117</f>
        <v>21.845660933695751</v>
      </c>
      <c r="K117" s="86">
        <v>21.845660933695751</v>
      </c>
      <c r="L117" s="62"/>
      <c r="M117" s="58"/>
      <c r="N117" s="62"/>
      <c r="O117" s="58"/>
      <c r="P117" s="58"/>
      <c r="Q117" s="58"/>
      <c r="R117" s="64"/>
      <c r="S117" s="65">
        <f>IF(ISNUMBER(SEARCH("RetlMed",C117)),Lookup!D$2,IF(ISNUMBER(SEARCH("OffSml",C117)),Lookup!A$2,IF(ISNUMBER(SEARCH("OffMed",C117)),Lookup!B$2,IF(ISNUMBER(SEARCH("OffLrg",C117)),Lookup!C$2,IF(ISNUMBER(SEARCH("RetlStrp",C117)),Lookup!E$2)))))</f>
        <v>498589</v>
      </c>
    </row>
    <row r="118" spans="1:21" s="82" customFormat="1" ht="25.5" customHeight="1" x14ac:dyDescent="0.3">
      <c r="A118" s="22"/>
      <c r="B118" s="57" t="str">
        <f t="shared" si="15"/>
        <v>CBECC 2025.2</v>
      </c>
      <c r="C118" s="17" t="s">
        <v>178</v>
      </c>
      <c r="D118" s="67">
        <f>INDEX(Output!$C$5:$JM$185,MATCH($C118,Output!$C$5:$C$185,0),254)</f>
        <v>13.039099999999999</v>
      </c>
      <c r="E118" s="59">
        <v>15.09</v>
      </c>
      <c r="F118" s="67">
        <f>'Results LSC'!F118</f>
        <v>3.654713601784235</v>
      </c>
      <c r="G118" s="86">
        <v>3.654713601784235</v>
      </c>
      <c r="H118" s="67">
        <f>'Results LSC'!H118</f>
        <v>9.78593591114124E-2</v>
      </c>
      <c r="I118" s="86">
        <v>9.78593591114124E-2</v>
      </c>
      <c r="J118" s="67">
        <f>'Results LSC'!J118</f>
        <v>22.254025900053897</v>
      </c>
      <c r="K118" s="86">
        <v>22.254025900053897</v>
      </c>
      <c r="L118" s="69">
        <f>IF($D$117=0,"",(D118-$D$117)/$D$117)</f>
        <v>7.1291747767788047E-3</v>
      </c>
      <c r="M118" s="70">
        <f>IF($E$117=0,"",(E118-$E$117)/$E$117)</f>
        <v>3.3244680851064303E-3</v>
      </c>
      <c r="N118" s="69">
        <f>IF($J$117=0,"",(J118-J$117)/J$117)</f>
        <v>1.8693184316903189E-2</v>
      </c>
      <c r="O118" s="70">
        <f>IF($K$117=0,"",(K118-K$117)/K$117)</f>
        <v>1.8693184316903189E-2</v>
      </c>
      <c r="P118" s="67" t="str">
        <f t="shared" si="16"/>
        <v>Yes</v>
      </c>
      <c r="Q118" s="67" t="str">
        <f t="shared" si="17"/>
        <v>Yes</v>
      </c>
      <c r="R118" s="74"/>
      <c r="S118" s="65">
        <f>IF(ISNUMBER(SEARCH("RetlMed",C118)),Lookup!D$2,IF(ISNUMBER(SEARCH("OffSml",C118)),Lookup!A$2,IF(ISNUMBER(SEARCH("OffMed",C118)),Lookup!B$2,IF(ISNUMBER(SEARCH("OffLrg",C118)),Lookup!C$2,IF(ISNUMBER(SEARCH("RetlStrp",C118)),Lookup!E$2)))))</f>
        <v>498589</v>
      </c>
      <c r="T118" s="75"/>
      <c r="U118" s="75"/>
    </row>
    <row r="119" spans="1:21" s="43" customFormat="1" ht="26.25" customHeight="1" x14ac:dyDescent="0.3">
      <c r="A119" s="45"/>
      <c r="B119" s="57" t="str">
        <f t="shared" si="15"/>
        <v>CBECC 2025.2</v>
      </c>
      <c r="C119" s="16" t="s">
        <v>179</v>
      </c>
      <c r="D119" s="58">
        <f>INDEX(Output!$C$5:$JM$185,MATCH($C119,Output!$C$5:$C$185,0),254)</f>
        <v>7.6789199999999997</v>
      </c>
      <c r="E119" s="59">
        <v>9.1300000000000008</v>
      </c>
      <c r="F119" s="58">
        <f>'Results LSC'!F119</f>
        <v>4.0985059838865281</v>
      </c>
      <c r="G119" s="86">
        <v>4.0985059838865281</v>
      </c>
      <c r="H119" s="58">
        <f>'Results LSC'!H119</f>
        <v>3.5835327293622599E-2</v>
      </c>
      <c r="I119" s="86">
        <v>3.5835327293622599E-2</v>
      </c>
      <c r="J119" s="58">
        <f>'Results LSC'!J119</f>
        <v>17.567340995349021</v>
      </c>
      <c r="K119" s="86">
        <v>17.567340995349021</v>
      </c>
      <c r="L119" s="62"/>
      <c r="M119" s="58"/>
      <c r="N119" s="62"/>
      <c r="O119" s="58"/>
      <c r="P119" s="58"/>
      <c r="Q119" s="58"/>
      <c r="R119" s="64"/>
      <c r="S119" s="65">
        <f>IF(ISNUMBER(SEARCH("RetlMed",C119)),Lookup!D$2,IF(ISNUMBER(SEARCH("OffSml",C119)),Lookup!A$2,IF(ISNUMBER(SEARCH("OffMed",C119)),Lookup!B$2,IF(ISNUMBER(SEARCH("OffLrg",C119)),Lookup!C$2,IF(ISNUMBER(SEARCH("RetlStrp",C119)),Lookup!E$2)))))</f>
        <v>498589</v>
      </c>
    </row>
    <row r="120" spans="1:21" s="82" customFormat="1" ht="25.5" customHeight="1" x14ac:dyDescent="0.3">
      <c r="A120" s="22"/>
      <c r="B120" s="57" t="str">
        <f t="shared" si="15"/>
        <v>CBECC 2025.2</v>
      </c>
      <c r="C120" s="17" t="s">
        <v>180</v>
      </c>
      <c r="D120" s="67">
        <f>INDEX(Output!$C$5:$JM$185,MATCH($C120,Output!$C$5:$C$185,0),254)</f>
        <v>7.80307</v>
      </c>
      <c r="E120" s="59">
        <v>13.53</v>
      </c>
      <c r="F120" s="67">
        <f>'Results LSC'!F120</f>
        <v>4.3324662196719137</v>
      </c>
      <c r="G120" s="86">
        <v>4.3324662196719137</v>
      </c>
      <c r="H120" s="67">
        <f>'Results LSC'!H120</f>
        <v>3.5837332953595043E-2</v>
      </c>
      <c r="I120" s="86">
        <v>3.5837332953595043E-2</v>
      </c>
      <c r="J120" s="67">
        <f>'Results LSC'!J120</f>
        <v>18.365865830851448</v>
      </c>
      <c r="K120" s="86">
        <v>18.365865830851448</v>
      </c>
      <c r="L120" s="69">
        <f>IF($D$119=0,"",(D120-$D$119)/$D$119)</f>
        <v>1.6167638157449253E-2</v>
      </c>
      <c r="M120" s="70">
        <f>IF($E$119=0,"",(E120-$E$119)/$E$119)</f>
        <v>0.48192771084337332</v>
      </c>
      <c r="N120" s="69">
        <f>IF($J$119=0,"",(J120-J$119)/J$119)</f>
        <v>4.5455076878956092E-2</v>
      </c>
      <c r="O120" s="70">
        <f>IF($K$119=0,"",(K120-K$119)/K$119)</f>
        <v>4.5455076878956092E-2</v>
      </c>
      <c r="P120" s="67" t="str">
        <f t="shared" si="16"/>
        <v>Yes</v>
      </c>
      <c r="Q120" s="67" t="str">
        <f t="shared" si="17"/>
        <v>Yes</v>
      </c>
      <c r="R120" s="74"/>
      <c r="S120" s="65">
        <f>IF(ISNUMBER(SEARCH("RetlMed",C120)),Lookup!D$2,IF(ISNUMBER(SEARCH("OffSml",C120)),Lookup!A$2,IF(ISNUMBER(SEARCH("OffMed",C120)),Lookup!B$2,IF(ISNUMBER(SEARCH("OffLrg",C120)),Lookup!C$2,IF(ISNUMBER(SEARCH("RetlStrp",C120)),Lookup!E$2)))))</f>
        <v>498589</v>
      </c>
      <c r="T120" s="75"/>
      <c r="U120" s="75"/>
    </row>
    <row r="121" spans="1:21" s="43" customFormat="1" ht="26.25" customHeight="1" x14ac:dyDescent="0.3">
      <c r="A121" s="45"/>
      <c r="B121" s="57" t="str">
        <f t="shared" si="15"/>
        <v>CBECC 2025.2</v>
      </c>
      <c r="C121" s="16" t="s">
        <v>202</v>
      </c>
      <c r="D121" s="58">
        <f>INDEX(Output!$C$5:$JM$185,MATCH($C121,Output!$C$5:$C$185,0),254)</f>
        <v>9.5959000000000003</v>
      </c>
      <c r="E121" s="59">
        <v>2.4300000000000002</v>
      </c>
      <c r="F121" s="58">
        <f>'Results LSC'!F121</f>
        <v>-1.198561022819886</v>
      </c>
      <c r="G121" s="86">
        <v>-1.198561022819886</v>
      </c>
      <c r="H121" s="58">
        <f>'Results LSC'!H121</f>
        <v>8.8153015484922576E-2</v>
      </c>
      <c r="I121" s="86">
        <v>8.8153015484922576E-2</v>
      </c>
      <c r="J121" s="58">
        <f>'Results LSC'!J121</f>
        <v>14.363103797460655</v>
      </c>
      <c r="K121" s="86">
        <v>14.363103797460655</v>
      </c>
      <c r="L121" s="62"/>
      <c r="M121" s="58"/>
      <c r="N121" s="62"/>
      <c r="O121" s="58"/>
      <c r="P121" s="58"/>
      <c r="Q121" s="58"/>
      <c r="R121" s="64"/>
      <c r="S121" s="65" t="b">
        <f>IF(ISNUMBER(SEARCH("RetlMed",C121)),Lookup!D$2,IF(ISNUMBER(SEARCH("OffSml",C121)),Lookup!A$2,IF(ISNUMBER(SEARCH("OffMed",C121)),Lookup!B$2,IF(ISNUMBER(SEARCH("OffLrg",C121)),Lookup!C$2,IF(ISNUMBER(SEARCH("RetlStrp",C121)),Lookup!E$2)))))</f>
        <v>0</v>
      </c>
    </row>
    <row r="122" spans="1:21" s="82" customFormat="1" ht="25.5" customHeight="1" x14ac:dyDescent="0.3">
      <c r="A122" s="22"/>
      <c r="B122" s="57" t="str">
        <f t="shared" si="15"/>
        <v>CBECC 2025.2</v>
      </c>
      <c r="C122" s="66" t="s">
        <v>203</v>
      </c>
      <c r="D122" s="67">
        <f>INDEX(Output!$C$5:$JM$185,MATCH($C122,Output!$C$5:$C$185,0),254)</f>
        <v>8.7091100000000008</v>
      </c>
      <c r="E122" s="59">
        <v>-1.94</v>
      </c>
      <c r="F122" s="67">
        <f>'Results LSC'!F122</f>
        <v>-1.198561022819886</v>
      </c>
      <c r="G122" s="86">
        <v>-1.198561022819886</v>
      </c>
      <c r="H122" s="67">
        <f>'Results LSC'!H122</f>
        <v>7.8358292583537076E-2</v>
      </c>
      <c r="I122" s="86">
        <v>7.8358292583537076E-2</v>
      </c>
      <c r="J122" s="67">
        <f>'Results LSC'!J122</f>
        <v>13.383866580671739</v>
      </c>
      <c r="K122" s="86">
        <v>13.383866580671739</v>
      </c>
      <c r="L122" s="69">
        <f>IF($D$121=0,"",(D122-$D$121)/$D$121)</f>
        <v>-9.2413426567596518E-2</v>
      </c>
      <c r="M122" s="70">
        <f>IF($E$121=0,"",(E122-$E$121)/$E$121)</f>
        <v>-1.7983539094650205</v>
      </c>
      <c r="N122" s="69">
        <f>IF($J$121=0,"",(J122-$J$121)/$J$121)</f>
        <v>-6.8177270776393115E-2</v>
      </c>
      <c r="O122" s="70">
        <f>IF($K$121=0,"",(K122-$K$121)/$K$121)</f>
        <v>-6.8177270776393115E-2</v>
      </c>
      <c r="P122" s="67" t="str">
        <f t="shared" ref="P122:P124" si="26">IF(AND(L122&gt;=0,M122&gt;=0), "Yes", "No")</f>
        <v>No</v>
      </c>
      <c r="Q122" s="67" t="str">
        <f t="shared" ref="Q122:Q124" si="27">IF(AND(L122&lt;0,M122&lt;0), "No", "Yes")</f>
        <v>No</v>
      </c>
      <c r="R122" s="74"/>
      <c r="S122" s="65" t="b">
        <f>IF(ISNUMBER(SEARCH("RetlMed",C122)),Lookup!D$2,IF(ISNUMBER(SEARCH("OffSml",C122)),Lookup!A$2,IF(ISNUMBER(SEARCH("OffMed",C122)),Lookup!B$2,IF(ISNUMBER(SEARCH("OffLrg",C122)),Lookup!C$2,IF(ISNUMBER(SEARCH("RetlStrp",C122)),Lookup!E$2)))))</f>
        <v>0</v>
      </c>
      <c r="T122" s="75"/>
      <c r="U122" s="75"/>
    </row>
    <row r="123" spans="1:21" s="82" customFormat="1" ht="25.5" customHeight="1" x14ac:dyDescent="0.3">
      <c r="A123" s="22"/>
      <c r="B123" s="57" t="str">
        <f t="shared" si="15"/>
        <v>CBECC 2025.2</v>
      </c>
      <c r="C123" s="66" t="s">
        <v>204</v>
      </c>
      <c r="D123" s="67">
        <f>INDEX(Output!$C$5:$JM$185,MATCH($C123,Output!$C$5:$C$185,0),254)</f>
        <v>9.4471000000000007</v>
      </c>
      <c r="E123" s="59">
        <v>2.0499999999999998</v>
      </c>
      <c r="F123" s="67">
        <f>'Results LSC'!F123</f>
        <v>-1.2697432762836185</v>
      </c>
      <c r="G123" s="86">
        <v>-1.2697432762836185</v>
      </c>
      <c r="H123" s="67">
        <f>'Results LSC'!H123</f>
        <v>8.8153015484922576E-2</v>
      </c>
      <c r="I123" s="86">
        <v>8.8153015484922576E-2</v>
      </c>
      <c r="J123" s="67">
        <f>'Results LSC'!J123</f>
        <v>14.120217262158903</v>
      </c>
      <c r="K123" s="86">
        <v>14.120217262158903</v>
      </c>
      <c r="L123" s="69">
        <f>IF($D$121=0,"",(D123-$D$121)/$D$121)</f>
        <v>-1.5506622620077282E-2</v>
      </c>
      <c r="M123" s="70">
        <f>IF($E$121=0,"",(E123-$E$121)/$E$121)</f>
        <v>-0.15637860082304539</v>
      </c>
      <c r="N123" s="69">
        <f>IF($J$121=0,"",(J123-$J$121)/$J$121)</f>
        <v>-1.6910449073318904E-2</v>
      </c>
      <c r="O123" s="70">
        <f>IF($K$121=0,"",(K123-$K$121)/$K$121)</f>
        <v>-1.6910449073318904E-2</v>
      </c>
      <c r="P123" s="67" t="str">
        <f t="shared" si="26"/>
        <v>No</v>
      </c>
      <c r="Q123" s="67" t="str">
        <f t="shared" si="27"/>
        <v>No</v>
      </c>
      <c r="R123" s="74"/>
      <c r="S123" s="65" t="b">
        <f>IF(ISNUMBER(SEARCH("RetlMed",C123)),Lookup!D$2,IF(ISNUMBER(SEARCH("OffSml",C123)),Lookup!A$2,IF(ISNUMBER(SEARCH("OffMed",C123)),Lookup!B$2,IF(ISNUMBER(SEARCH("OffLrg",C123)),Lookup!C$2,IF(ISNUMBER(SEARCH("RetlStrp",C123)),Lookup!E$2)))))</f>
        <v>0</v>
      </c>
      <c r="T123" s="75"/>
      <c r="U123" s="75"/>
    </row>
    <row r="124" spans="1:21" s="82" customFormat="1" ht="25.5" customHeight="1" x14ac:dyDescent="0.3">
      <c r="A124" s="22"/>
      <c r="B124" s="57" t="str">
        <f t="shared" si="15"/>
        <v>CBECC 2025.2</v>
      </c>
      <c r="C124" s="66" t="s">
        <v>205</v>
      </c>
      <c r="D124" s="67">
        <f>INDEX(Output!$C$5:$JM$185,MATCH($C124,Output!$C$5:$C$185,0),254)</f>
        <v>10.103999999999999</v>
      </c>
      <c r="E124" s="59">
        <v>3.06</v>
      </c>
      <c r="F124" s="67">
        <f>'Results LSC'!F124</f>
        <v>-1.0784815607171965</v>
      </c>
      <c r="G124" s="86">
        <v>-1.0784815607171965</v>
      </c>
      <c r="H124" s="67">
        <f>'Results LSC'!H124</f>
        <v>8.8153015484922576E-2</v>
      </c>
      <c r="I124" s="86">
        <v>8.8153015484922576E-2</v>
      </c>
      <c r="J124" s="67">
        <f>'Results LSC'!J124</f>
        <v>14.772833663457803</v>
      </c>
      <c r="K124" s="86">
        <v>14.772833663457803</v>
      </c>
      <c r="L124" s="69">
        <f>IF($D$121=0,"",(D124-$D$121)/$D$121)</f>
        <v>5.29496972665408E-2</v>
      </c>
      <c r="M124" s="70">
        <f>IF($E$121=0,"",(E124-$E$121)/$E$121)</f>
        <v>0.25925925925925919</v>
      </c>
      <c r="N124" s="69">
        <f>IF($J$121=0,"",(J124-$J$121)/$J$121)</f>
        <v>2.8526554690051532E-2</v>
      </c>
      <c r="O124" s="70">
        <f>IF($K$121=0,"",(K124-$K$121)/$K$121)</f>
        <v>2.8526554690051532E-2</v>
      </c>
      <c r="P124" s="67" t="str">
        <f t="shared" si="26"/>
        <v>Yes</v>
      </c>
      <c r="Q124" s="67" t="str">
        <f t="shared" si="27"/>
        <v>Yes</v>
      </c>
      <c r="R124" s="74"/>
      <c r="S124" s="65" t="b">
        <f>IF(ISNUMBER(SEARCH("RetlMed",C124)),Lookup!D$2,IF(ISNUMBER(SEARCH("OffSml",C124)),Lookup!A$2,IF(ISNUMBER(SEARCH("OffMed",C124)),Lookup!B$2,IF(ISNUMBER(SEARCH("OffLrg",C124)),Lookup!C$2,IF(ISNUMBER(SEARCH("RetlStrp",C124)),Lookup!E$2)))))</f>
        <v>0</v>
      </c>
      <c r="T124" s="75"/>
      <c r="U124" s="75"/>
    </row>
    <row r="125" spans="1:21" s="43" customFormat="1" ht="26.25" customHeight="1" x14ac:dyDescent="0.3">
      <c r="A125" s="45"/>
      <c r="B125" s="57" t="str">
        <f t="shared" si="15"/>
        <v>CBECC 2025.2</v>
      </c>
      <c r="C125" s="16" t="s">
        <v>206</v>
      </c>
      <c r="D125" s="58">
        <f>INDEX(Output!$C$5:$JM$185,MATCH($C125,Output!$C$5:$C$185,0),254)</f>
        <v>5.0267999999999997</v>
      </c>
      <c r="E125" s="59">
        <v>11.13</v>
      </c>
      <c r="F125" s="58">
        <f>'Results LSC'!F125</f>
        <v>0.39099351035590951</v>
      </c>
      <c r="G125" s="86">
        <v>0.39099351035590951</v>
      </c>
      <c r="H125" s="58">
        <f>'Results LSC'!H125</f>
        <v>1.3861293845047539E-2</v>
      </c>
      <c r="I125" s="86">
        <v>1.3861293845047539E-2</v>
      </c>
      <c r="J125" s="58">
        <f>'Results LSC'!J125</f>
        <v>15.196626817941885</v>
      </c>
      <c r="K125" s="86">
        <v>15.196626817941885</v>
      </c>
      <c r="L125" s="62"/>
      <c r="M125" s="58"/>
      <c r="N125" s="62"/>
      <c r="O125" s="58"/>
      <c r="P125" s="58"/>
      <c r="Q125" s="58"/>
      <c r="R125" s="64"/>
      <c r="S125" s="65" t="b">
        <f>IF(ISNUMBER(SEARCH("RetlMed",C125)),Lookup!D$2,IF(ISNUMBER(SEARCH("OffSml",C125)),Lookup!A$2,IF(ISNUMBER(SEARCH("OffMed",C125)),Lookup!B$2,IF(ISNUMBER(SEARCH("OffLrg",C125)),Lookup!C$2,IF(ISNUMBER(SEARCH("RetlStrp",C125)),Lookup!E$2)))))</f>
        <v>0</v>
      </c>
    </row>
    <row r="126" spans="1:21" s="82" customFormat="1" ht="25.5" customHeight="1" x14ac:dyDescent="0.3">
      <c r="A126" s="22"/>
      <c r="B126" s="57" t="str">
        <f t="shared" si="15"/>
        <v>CBECC 2025.2</v>
      </c>
      <c r="C126" s="66" t="s">
        <v>207</v>
      </c>
      <c r="D126" s="67">
        <f>INDEX(Output!$C$5:$JM$185,MATCH($C126,Output!$C$5:$C$185,0),254)</f>
        <v>4.6615099999999998</v>
      </c>
      <c r="E126" s="59">
        <v>9.25</v>
      </c>
      <c r="F126" s="67">
        <f>'Results LSC'!F126</f>
        <v>0.15805257410711909</v>
      </c>
      <c r="G126" s="86">
        <v>0.15805257410711909</v>
      </c>
      <c r="H126" s="67">
        <f>'Results LSC'!H126</f>
        <v>1.3861293845047539E-2</v>
      </c>
      <c r="I126" s="86">
        <v>1.3861293845047539E-2</v>
      </c>
      <c r="J126" s="67">
        <f>'Results LSC'!J126</f>
        <v>14.39853992031065</v>
      </c>
      <c r="K126" s="86">
        <v>14.39853992031065</v>
      </c>
      <c r="L126" s="69">
        <f>IF($D$125=0,"",(D126-$D$125)/$D$125)</f>
        <v>-7.2668496856847287E-2</v>
      </c>
      <c r="M126" s="70">
        <f>IF($E$125=0,"",(E126-$E$125)/$E$125)</f>
        <v>-0.16891284815813123</v>
      </c>
      <c r="N126" s="69">
        <f>IF($J$125=0,"",(J126-$J$125)/$J$125)</f>
        <v>-5.251737159781894E-2</v>
      </c>
      <c r="O126" s="70">
        <f>IF($K$125=0,"",(K126-$K$125)/$K$125)</f>
        <v>-5.251737159781894E-2</v>
      </c>
      <c r="P126" s="67" t="str">
        <f t="shared" ref="P126:P128" si="28">IF(AND(L126&gt;=0,M126&gt;=0), "Yes", "No")</f>
        <v>No</v>
      </c>
      <c r="Q126" s="67" t="str">
        <f t="shared" ref="Q126:Q128" si="29">IF(AND(L126&lt;0,M126&lt;0), "No", "Yes")</f>
        <v>No</v>
      </c>
      <c r="R126" s="74"/>
      <c r="S126" s="65" t="b">
        <f>IF(ISNUMBER(SEARCH("RetlMed",C126)),Lookup!D$2,IF(ISNUMBER(SEARCH("OffSml",C126)),Lookup!A$2,IF(ISNUMBER(SEARCH("OffMed",C126)),Lookup!B$2,IF(ISNUMBER(SEARCH("OffLrg",C126)),Lookup!C$2,IF(ISNUMBER(SEARCH("RetlStrp",C126)),Lookup!E$2)))))</f>
        <v>0</v>
      </c>
      <c r="T126" s="75"/>
      <c r="U126" s="75"/>
    </row>
    <row r="127" spans="1:21" s="82" customFormat="1" ht="25.5" customHeight="1" x14ac:dyDescent="0.3">
      <c r="A127" s="22"/>
      <c r="B127" s="57" t="str">
        <f t="shared" si="15"/>
        <v>CBECC 2025.2</v>
      </c>
      <c r="C127" s="66" t="s">
        <v>208</v>
      </c>
      <c r="D127" s="67">
        <f>INDEX(Output!$C$5:$JM$185,MATCH($C127,Output!$C$5:$C$185,0),254)</f>
        <v>4.88931</v>
      </c>
      <c r="E127" s="59">
        <v>10.88</v>
      </c>
      <c r="F127" s="67">
        <f>'Results LSC'!F127</f>
        <v>0.31232588489093666</v>
      </c>
      <c r="G127" s="86">
        <v>0.31232588489093666</v>
      </c>
      <c r="H127" s="67">
        <f>'Results LSC'!H127</f>
        <v>1.3861293845047539E-2</v>
      </c>
      <c r="I127" s="86">
        <v>1.3861293845047539E-2</v>
      </c>
      <c r="J127" s="67">
        <f>'Results LSC'!J127</f>
        <v>14.923701534057544</v>
      </c>
      <c r="K127" s="86">
        <v>14.923701534057544</v>
      </c>
      <c r="L127" s="69">
        <f>IF($D$125=0,"",(D127-$D$125)/$D$125)</f>
        <v>-2.7351396514681242E-2</v>
      </c>
      <c r="M127" s="70">
        <f>IF($E$125=0,"",(E127-$E$125)/$E$125)</f>
        <v>-2.2461814914645103E-2</v>
      </c>
      <c r="N127" s="69">
        <f>IF($J$125=0,"",(J127-$J$125)/$J$125)</f>
        <v>-1.7959596373197228E-2</v>
      </c>
      <c r="O127" s="70">
        <f>IF($K$125=0,"",(K127-$K$125)/$K$125)</f>
        <v>-1.7959596373197228E-2</v>
      </c>
      <c r="P127" s="67" t="str">
        <f t="shared" si="28"/>
        <v>No</v>
      </c>
      <c r="Q127" s="67" t="str">
        <f t="shared" si="29"/>
        <v>No</v>
      </c>
      <c r="R127" s="74"/>
      <c r="S127" s="65" t="b">
        <f>IF(ISNUMBER(SEARCH("RetlMed",C127)),Lookup!D$2,IF(ISNUMBER(SEARCH("OffSml",C127)),Lookup!A$2,IF(ISNUMBER(SEARCH("OffMed",C127)),Lookup!B$2,IF(ISNUMBER(SEARCH("OffLrg",C127)),Lookup!C$2,IF(ISNUMBER(SEARCH("RetlStrp",C127)),Lookup!E$2)))))</f>
        <v>0</v>
      </c>
      <c r="T127" s="75"/>
      <c r="U127" s="75"/>
    </row>
    <row r="128" spans="1:21" s="82" customFormat="1" ht="25.5" customHeight="1" x14ac:dyDescent="0.3">
      <c r="A128" s="22"/>
      <c r="B128" s="57" t="str">
        <f t="shared" si="15"/>
        <v>CBECC 2025.2</v>
      </c>
      <c r="C128" s="66" t="s">
        <v>209</v>
      </c>
      <c r="D128" s="67">
        <f>INDEX(Output!$C$5:$JM$185,MATCH($C128,Output!$C$5:$C$185,0),254)</f>
        <v>5.3175299999999996</v>
      </c>
      <c r="E128" s="59">
        <v>11.58</v>
      </c>
      <c r="F128" s="67">
        <f>'Results LSC'!F128</f>
        <v>0.44176543176995942</v>
      </c>
      <c r="G128" s="86">
        <v>0.44176543176995942</v>
      </c>
      <c r="H128" s="67">
        <f>'Results LSC'!H128</f>
        <v>1.3861293845047539E-2</v>
      </c>
      <c r="I128" s="86">
        <v>1.3861293845047539E-2</v>
      </c>
      <c r="J128" s="67">
        <f>'Results LSC'!J128</f>
        <v>15.364816884791576</v>
      </c>
      <c r="K128" s="86">
        <v>15.364816884791576</v>
      </c>
      <c r="L128" s="69">
        <f>IF($D$125=0,"",(D128-$D$125)/$D$125)</f>
        <v>5.7835999045118158E-2</v>
      </c>
      <c r="M128" s="70">
        <f>IF($E$125=0,"",(E128-$E$125)/$E$125)</f>
        <v>4.0431266846361121E-2</v>
      </c>
      <c r="N128" s="69">
        <f>IF($J$125=0,"",(J128-$J$125)/$J$125)</f>
        <v>1.1067592095577271E-2</v>
      </c>
      <c r="O128" s="70">
        <f>IF($K$125=0,"",(K128-$K$125)/$K$125)</f>
        <v>1.1067592095577271E-2</v>
      </c>
      <c r="P128" s="67" t="str">
        <f t="shared" si="28"/>
        <v>Yes</v>
      </c>
      <c r="Q128" s="67" t="str">
        <f t="shared" si="29"/>
        <v>Yes</v>
      </c>
      <c r="R128" s="74"/>
      <c r="S128" s="65" t="b">
        <f>IF(ISNUMBER(SEARCH("RetlMed",C128)),Lookup!D$2,IF(ISNUMBER(SEARCH("OffSml",C128)),Lookup!A$2,IF(ISNUMBER(SEARCH("OffMed",C128)),Lookup!B$2,IF(ISNUMBER(SEARCH("OffLrg",C128)),Lookup!C$2,IF(ISNUMBER(SEARCH("RetlStrp",C128)),Lookup!E$2)))))</f>
        <v>0</v>
      </c>
      <c r="T128" s="75"/>
      <c r="U128" s="75"/>
    </row>
  </sheetData>
  <sheetProtection formatCells="0" formatColumns="0" formatRows="0"/>
  <mergeCells count="1">
    <mergeCell ref="N3:O3"/>
  </mergeCells>
  <conditionalFormatting sqref="D19:D20 F19:F20 H19:H20 J19:J20">
    <cfRule type="expression" dxfId="157" priority="820" stopIfTrue="1">
      <formula>SEARCH("Baseline",$C19)="False"</formula>
    </cfRule>
    <cfRule type="expression" dxfId="156" priority="819" stopIfTrue="1">
      <formula>SEARCH("Baserun",#REF!)="False"</formula>
    </cfRule>
  </conditionalFormatting>
  <conditionalFormatting sqref="D27:D30 F27:F30 H27:H30 J27:J30 L27:L30">
    <cfRule type="expression" dxfId="155" priority="828" stopIfTrue="1">
      <formula>SEARCH("Baseline",$C27)="False"</formula>
    </cfRule>
    <cfRule type="expression" dxfId="154" priority="827" stopIfTrue="1">
      <formula>SEARCH("Baserun",$C47)="False"</formula>
    </cfRule>
  </conditionalFormatting>
  <conditionalFormatting sqref="D32:D35 F32:F35 H32:H35 J32:J35 L32:L35 N33:N35">
    <cfRule type="expression" dxfId="153" priority="830" stopIfTrue="1">
      <formula>SEARCH("Baseline",$C32)="False"</formula>
    </cfRule>
    <cfRule type="expression" dxfId="152" priority="829" stopIfTrue="1">
      <formula>SEARCH("Baserun",$C51)="False"</formula>
    </cfRule>
  </conditionalFormatting>
  <conditionalFormatting sqref="D37:D38 F37:F38 H37:H38 J37:J38 L37:L38 N38">
    <cfRule type="expression" dxfId="151" priority="795" stopIfTrue="1">
      <formula>SEARCH("Baseline",$C37)="False"</formula>
    </cfRule>
    <cfRule type="expression" dxfId="150" priority="794" stopIfTrue="1">
      <formula>SEARCH("Baserun",$C76)="False"</formula>
    </cfRule>
  </conditionalFormatting>
  <conditionalFormatting sqref="D40:D43 F40:F43 H40:H43 J40:J43">
    <cfRule type="expression" dxfId="149" priority="439" stopIfTrue="1">
      <formula>SEARCH("Baserun",$C79)="False"</formula>
    </cfRule>
    <cfRule type="expression" dxfId="148" priority="440" stopIfTrue="1">
      <formula>SEARCH("Baseline",$C40)="False"</formula>
    </cfRule>
  </conditionalFormatting>
  <conditionalFormatting sqref="D45:D48 F45:F48 H45:H48 J45:J48">
    <cfRule type="expression" dxfId="147" priority="415" stopIfTrue="1">
      <formula>SEARCH("Baserun",$C84)="False"</formula>
    </cfRule>
    <cfRule type="expression" dxfId="146" priority="416" stopIfTrue="1">
      <formula>SEARCH("Baseline",$C45)="False"</formula>
    </cfRule>
  </conditionalFormatting>
  <conditionalFormatting sqref="D50:D60 F50:F60 H50:H60 J50:J60">
    <cfRule type="expression" dxfId="145" priority="349" stopIfTrue="1">
      <formula>SEARCH("Baserun",$C89)="False"</formula>
    </cfRule>
    <cfRule type="expression" dxfId="144" priority="350" stopIfTrue="1">
      <formula>SEARCH("Baseline",$C50)="False"</formula>
    </cfRule>
  </conditionalFormatting>
  <conditionalFormatting sqref="D62:D72 F62:F72 H62:H72 J62:J72">
    <cfRule type="expression" dxfId="143" priority="278" stopIfTrue="1">
      <formula>SEARCH("Baseline",$C62)="False"</formula>
    </cfRule>
    <cfRule type="expression" dxfId="142" priority="277" stopIfTrue="1">
      <formula>SEARCH("Baserun",$C101)="False"</formula>
    </cfRule>
  </conditionalFormatting>
  <conditionalFormatting sqref="D74 F74 H74 J74">
    <cfRule type="expression" dxfId="141" priority="337" stopIfTrue="1">
      <formula>SEARCH("Baserun",$C113)="False"</formula>
    </cfRule>
    <cfRule type="expression" dxfId="140" priority="338" stopIfTrue="1">
      <formula>SEARCH("Baseline",$C74)="False"</formula>
    </cfRule>
  </conditionalFormatting>
  <conditionalFormatting sqref="D76 F76 H76 J76">
    <cfRule type="expression" dxfId="139" priority="272" stopIfTrue="1">
      <formula>SEARCH("Baseline",$C76)="False"</formula>
    </cfRule>
    <cfRule type="expression" dxfId="138" priority="271" stopIfTrue="1">
      <formula>SEARCH("Baserun",$C115)="False"</formula>
    </cfRule>
  </conditionalFormatting>
  <conditionalFormatting sqref="D78:D79 F78:F79 H78:H79 J78:J79">
    <cfRule type="expression" dxfId="137" priority="260" stopIfTrue="1">
      <formula>SEARCH("Baseline",$C78)="False"</formula>
    </cfRule>
    <cfRule type="expression" dxfId="136" priority="259" stopIfTrue="1">
      <formula>SEARCH("Baserun",$C117)="False"</formula>
    </cfRule>
  </conditionalFormatting>
  <conditionalFormatting sqref="D81:D82 F81:F82 H81:H82 J81:J82">
    <cfRule type="expression" dxfId="135" priority="248" stopIfTrue="1">
      <formula>SEARCH("Baseline",$C81)="False"</formula>
    </cfRule>
    <cfRule type="expression" dxfId="134" priority="247" stopIfTrue="1">
      <formula>SEARCH("Baserun",$C120)="False"</formula>
    </cfRule>
  </conditionalFormatting>
  <conditionalFormatting sqref="D84:D87 F84:F87 H84:H87 J84:J87">
    <cfRule type="expression" dxfId="133" priority="224" stopIfTrue="1">
      <formula>SEARCH("Baseline",$C84)="False"</formula>
    </cfRule>
    <cfRule type="expression" dxfId="132" priority="223" stopIfTrue="1">
      <formula>SEARCH("Baserun",$C123)="False"</formula>
    </cfRule>
  </conditionalFormatting>
  <conditionalFormatting sqref="D89:D92 F89:F92 H89:H92 J89:J92">
    <cfRule type="expression" dxfId="131" priority="200" stopIfTrue="1">
      <formula>SEARCH("Baseline",$C89)="False"</formula>
    </cfRule>
    <cfRule type="expression" dxfId="130" priority="199" stopIfTrue="1">
      <formula>SEARCH("Baserun",$C128)="False"</formula>
    </cfRule>
  </conditionalFormatting>
  <conditionalFormatting sqref="D94:D96 F94:F96 H94:H96 J94:J96">
    <cfRule type="expression" dxfId="129" priority="182" stopIfTrue="1">
      <formula>SEARCH("Baseline",$C94)="False"</formula>
    </cfRule>
    <cfRule type="expression" dxfId="128" priority="181" stopIfTrue="1">
      <formula>SEARCH("Baserun",$C133)="False"</formula>
    </cfRule>
  </conditionalFormatting>
  <conditionalFormatting sqref="D98:D100 F98:F100 H98:H100 J98:J100">
    <cfRule type="expression" dxfId="127" priority="163" stopIfTrue="1">
      <formula>SEARCH("Baserun",$C137)="False"</formula>
    </cfRule>
    <cfRule type="expression" dxfId="126" priority="164" stopIfTrue="1">
      <formula>SEARCH("Baseline",$C98)="False"</formula>
    </cfRule>
  </conditionalFormatting>
  <conditionalFormatting sqref="D102 F102 H102 J102">
    <cfRule type="expression" dxfId="125" priority="157" stopIfTrue="1">
      <formula>SEARCH("Baserun",$C141)="False"</formula>
    </cfRule>
    <cfRule type="expression" dxfId="124" priority="158" stopIfTrue="1">
      <formula>SEARCH("Baseline",$C102)="False"</formula>
    </cfRule>
  </conditionalFormatting>
  <conditionalFormatting sqref="D104 F104 H104 J104">
    <cfRule type="expression" dxfId="123" priority="152" stopIfTrue="1">
      <formula>SEARCH("Baseline",$C104)="False"</formula>
    </cfRule>
    <cfRule type="expression" dxfId="122" priority="151" stopIfTrue="1">
      <formula>SEARCH("Baserun",$C143)="False"</formula>
    </cfRule>
  </conditionalFormatting>
  <conditionalFormatting sqref="D106:D109 F106:F109 H106:H109 J106:J109">
    <cfRule type="expression" dxfId="121" priority="128" stopIfTrue="1">
      <formula>SEARCH("Baseline",$C106)="False"</formula>
    </cfRule>
    <cfRule type="expression" dxfId="120" priority="127" stopIfTrue="1">
      <formula>SEARCH("Baserun",$C145)="False"</formula>
    </cfRule>
  </conditionalFormatting>
  <conditionalFormatting sqref="D111:D113 F111:F113 H111:H113 J111:J113">
    <cfRule type="expression" dxfId="119" priority="109" stopIfTrue="1">
      <formula>SEARCH("Baserun",$C150)="False"</formula>
    </cfRule>
    <cfRule type="expression" dxfId="118" priority="110" stopIfTrue="1">
      <formula>SEARCH("Baseline",$C111)="False"</formula>
    </cfRule>
  </conditionalFormatting>
  <conditionalFormatting sqref="D115:D116 F115:F116 H115:H116 J115:J116">
    <cfRule type="expression" dxfId="117" priority="79" stopIfTrue="1">
      <formula>SEARCH("Baserun",$C154)="False"</formula>
    </cfRule>
    <cfRule type="expression" dxfId="116" priority="80" stopIfTrue="1">
      <formula>SEARCH("Baseline",$C115)="False"</formula>
    </cfRule>
  </conditionalFormatting>
  <conditionalFormatting sqref="D118 F118 H118 J118">
    <cfRule type="expression" dxfId="115" priority="59" stopIfTrue="1">
      <formula>SEARCH("Baserun",$C157)="False"</formula>
    </cfRule>
    <cfRule type="expression" dxfId="114" priority="60" stopIfTrue="1">
      <formula>SEARCH("Baseline",$C118)="False"</formula>
    </cfRule>
  </conditionalFormatting>
  <conditionalFormatting sqref="D120 F120 H120 J120">
    <cfRule type="expression" dxfId="113" priority="39" stopIfTrue="1">
      <formula>SEARCH("Baserun",$C159)="False"</formula>
    </cfRule>
    <cfRule type="expression" dxfId="112" priority="40" stopIfTrue="1">
      <formula>SEARCH("Baseline",$C120)="False"</formula>
    </cfRule>
  </conditionalFormatting>
  <conditionalFormatting sqref="D122:D124 F122:F124 H122:H124 J122:J124">
    <cfRule type="expression" dxfId="111" priority="17" stopIfTrue="1">
      <formula>SEARCH("Baserun",$C161)="False"</formula>
    </cfRule>
    <cfRule type="expression" dxfId="110" priority="18" stopIfTrue="1">
      <formula>SEARCH("Baseline",$C122)="False"</formula>
    </cfRule>
  </conditionalFormatting>
  <conditionalFormatting sqref="D126:D128 F126:F128 H126:H128 J126:J128">
    <cfRule type="expression" dxfId="109" priority="1" stopIfTrue="1">
      <formula>SEARCH("Baserun",$C165)="False"</formula>
    </cfRule>
    <cfRule type="expression" dxfId="108" priority="2" stopIfTrue="1">
      <formula>SEARCH("Baseline",$C126)="False"</formula>
    </cfRule>
  </conditionalFormatting>
  <conditionalFormatting sqref="L5 N5">
    <cfRule type="expression" dxfId="107" priority="787" stopIfTrue="1">
      <formula>SEARCH("Baseline",$C5)="False"</formula>
    </cfRule>
    <cfRule type="expression" dxfId="106" priority="786" stopIfTrue="1">
      <formula>SEARCH("Baserun",#REF!)="False"</formula>
    </cfRule>
  </conditionalFormatting>
  <conditionalFormatting sqref="L10:L21">
    <cfRule type="expression" dxfId="105" priority="778" stopIfTrue="1">
      <formula>SEARCH("Baserun",#REF!)="False"</formula>
    </cfRule>
    <cfRule type="expression" dxfId="104" priority="779" stopIfTrue="1">
      <formula>SEARCH("Baseline",$C10)="False"</formula>
    </cfRule>
  </conditionalFormatting>
  <conditionalFormatting sqref="L26">
    <cfRule type="expression" dxfId="103" priority="776" stopIfTrue="1">
      <formula>SEARCH("Baserun",#REF!)="False"</formula>
    </cfRule>
    <cfRule type="expression" dxfId="102" priority="777" stopIfTrue="1">
      <formula>SEARCH("Baseline",$C26)="False"</formula>
    </cfRule>
  </conditionalFormatting>
  <conditionalFormatting sqref="L31">
    <cfRule type="expression" dxfId="101" priority="775" stopIfTrue="1">
      <formula>SEARCH("Baseline",$C31)="False"</formula>
    </cfRule>
    <cfRule type="expression" dxfId="100" priority="774" stopIfTrue="1">
      <formula>SEARCH("Baserun",#REF!)="False"</formula>
    </cfRule>
  </conditionalFormatting>
  <conditionalFormatting sqref="L36">
    <cfRule type="expression" dxfId="99" priority="773" stopIfTrue="1">
      <formula>SEARCH("Baseline",$C36)="False"</formula>
    </cfRule>
    <cfRule type="expression" dxfId="98" priority="772" stopIfTrue="1">
      <formula>SEARCH("Baserun",#REF!)="False"</formula>
    </cfRule>
  </conditionalFormatting>
  <conditionalFormatting sqref="L39">
    <cfRule type="expression" dxfId="97" priority="652" stopIfTrue="1">
      <formula>SEARCH("Baserun",#REF!)="False"</formula>
    </cfRule>
    <cfRule type="expression" dxfId="96" priority="653" stopIfTrue="1">
      <formula>SEARCH("Baseline",$C39)="False"</formula>
    </cfRule>
  </conditionalFormatting>
  <conditionalFormatting sqref="L40:L43">
    <cfRule type="expression" dxfId="95" priority="509" stopIfTrue="1">
      <formula>SEARCH("Baserun",$C79)="False"</formula>
    </cfRule>
    <cfRule type="expression" dxfId="94" priority="510" stopIfTrue="1">
      <formula>SEARCH("Baseline",$C40)="False"</formula>
    </cfRule>
  </conditionalFormatting>
  <conditionalFormatting sqref="L44">
    <cfRule type="expression" dxfId="93" priority="646" stopIfTrue="1">
      <formula>SEARCH("Baserun",#REF!)="False"</formula>
    </cfRule>
    <cfRule type="expression" dxfId="92" priority="647" stopIfTrue="1">
      <formula>SEARCH("Baseline",$C44)="False"</formula>
    </cfRule>
  </conditionalFormatting>
  <conditionalFormatting sqref="L45">
    <cfRule type="expression" dxfId="91" priority="508" stopIfTrue="1">
      <formula>SEARCH("Baseline",$C45)="False"</formula>
    </cfRule>
  </conditionalFormatting>
  <conditionalFormatting sqref="L45:L48">
    <cfRule type="expression" dxfId="90" priority="507" stopIfTrue="1">
      <formula>SEARCH("Baserun",$C84)="False"</formula>
    </cfRule>
  </conditionalFormatting>
  <conditionalFormatting sqref="L46:L49">
    <cfRule type="expression" dxfId="89" priority="641" stopIfTrue="1">
      <formula>SEARCH("Baseline",$C46)="False"</formula>
    </cfRule>
  </conditionalFormatting>
  <conditionalFormatting sqref="L49">
    <cfRule type="expression" dxfId="88" priority="640" stopIfTrue="1">
      <formula>SEARCH("Baserun",#REF!)="False"</formula>
    </cfRule>
  </conditionalFormatting>
  <conditionalFormatting sqref="L50">
    <cfRule type="expression" dxfId="87" priority="506" stopIfTrue="1">
      <formula>SEARCH("Baseline",$C50)="False"</formula>
    </cfRule>
  </conditionalFormatting>
  <conditionalFormatting sqref="L50:L60">
    <cfRule type="expression" dxfId="86" priority="505" stopIfTrue="1">
      <formula>SEARCH("Baserun",$C89)="False"</formula>
    </cfRule>
  </conditionalFormatting>
  <conditionalFormatting sqref="L51:L61">
    <cfRule type="expression" dxfId="85" priority="635" stopIfTrue="1">
      <formula>SEARCH("Baseline",$C51)="False"</formula>
    </cfRule>
  </conditionalFormatting>
  <conditionalFormatting sqref="L61">
    <cfRule type="expression" dxfId="84" priority="634" stopIfTrue="1">
      <formula>SEARCH("Baserun",#REF!)="False"</formula>
    </cfRule>
  </conditionalFormatting>
  <conditionalFormatting sqref="L62">
    <cfRule type="expression" dxfId="83" priority="504" stopIfTrue="1">
      <formula>SEARCH("Baseline",$C62)="False"</formula>
    </cfRule>
  </conditionalFormatting>
  <conditionalFormatting sqref="L62:L72">
    <cfRule type="expression" dxfId="82" priority="503" stopIfTrue="1">
      <formula>SEARCH("Baserun",$C101)="False"</formula>
    </cfRule>
  </conditionalFormatting>
  <conditionalFormatting sqref="L63:L73">
    <cfRule type="expression" dxfId="81" priority="629" stopIfTrue="1">
      <formula>SEARCH("Baseline",$C63)="False"</formula>
    </cfRule>
  </conditionalFormatting>
  <conditionalFormatting sqref="L73">
    <cfRule type="expression" dxfId="80" priority="628" stopIfTrue="1">
      <formula>SEARCH("Baserun",#REF!)="False"</formula>
    </cfRule>
  </conditionalFormatting>
  <conditionalFormatting sqref="L74">
    <cfRule type="expression" dxfId="79" priority="502" stopIfTrue="1">
      <formula>SEARCH("Baseline",$C74)="False"</formula>
    </cfRule>
    <cfRule type="expression" dxfId="78" priority="501" stopIfTrue="1">
      <formula>SEARCH("Baserun",$C113)="False"</formula>
    </cfRule>
  </conditionalFormatting>
  <conditionalFormatting sqref="L75">
    <cfRule type="expression" dxfId="77" priority="622" stopIfTrue="1">
      <formula>SEARCH("Baserun",#REF!)="False"</formula>
    </cfRule>
    <cfRule type="expression" dxfId="76" priority="623" stopIfTrue="1">
      <formula>SEARCH("Baseline",$C75)="False"</formula>
    </cfRule>
  </conditionalFormatting>
  <conditionalFormatting sqref="L76 L102 L104">
    <cfRule type="expression" dxfId="75" priority="793" stopIfTrue="1">
      <formula>SEARCH("Baseline",$C76)="False"</formula>
    </cfRule>
    <cfRule type="expression" dxfId="74" priority="792" stopIfTrue="1">
      <formula>SEARCH("Baserun",$C114)="False"</formula>
    </cfRule>
  </conditionalFormatting>
  <conditionalFormatting sqref="L77">
    <cfRule type="expression" dxfId="73" priority="616" stopIfTrue="1">
      <formula>SEARCH("Baserun",#REF!)="False"</formula>
    </cfRule>
  </conditionalFormatting>
  <conditionalFormatting sqref="L77:L78">
    <cfRule type="expression" dxfId="72" priority="617" stopIfTrue="1">
      <formula>SEARCH("Baseline",$C77)="False"</formula>
    </cfRule>
  </conditionalFormatting>
  <conditionalFormatting sqref="L78:L79">
    <cfRule type="expression" dxfId="71" priority="491" stopIfTrue="1">
      <formula>SEARCH("Baserun",$C116)="False"</formula>
    </cfRule>
  </conditionalFormatting>
  <conditionalFormatting sqref="L79">
    <cfRule type="expression" dxfId="70" priority="492" stopIfTrue="1">
      <formula>SEARCH("Baseline",$C79)="False"</formula>
    </cfRule>
  </conditionalFormatting>
  <conditionalFormatting sqref="L80">
    <cfRule type="expression" dxfId="69" priority="610" stopIfTrue="1">
      <formula>SEARCH("Baserun",#REF!)="False"</formula>
    </cfRule>
  </conditionalFormatting>
  <conditionalFormatting sqref="L80:L81">
    <cfRule type="expression" dxfId="68" priority="611" stopIfTrue="1">
      <formula>SEARCH("Baseline",$C80)="False"</formula>
    </cfRule>
  </conditionalFormatting>
  <conditionalFormatting sqref="L81:L82">
    <cfRule type="expression" dxfId="67" priority="487" stopIfTrue="1">
      <formula>SEARCH("Baserun",$C119)="False"</formula>
    </cfRule>
  </conditionalFormatting>
  <conditionalFormatting sqref="L82">
    <cfRule type="expression" dxfId="66" priority="488" stopIfTrue="1">
      <formula>SEARCH("Baseline",$C82)="False"</formula>
    </cfRule>
  </conditionalFormatting>
  <conditionalFormatting sqref="L83">
    <cfRule type="expression" dxfId="65" priority="604" stopIfTrue="1">
      <formula>SEARCH("Baserun",#REF!)="False"</formula>
    </cfRule>
  </conditionalFormatting>
  <conditionalFormatting sqref="L83:L84">
    <cfRule type="expression" dxfId="64" priority="605" stopIfTrue="1">
      <formula>SEARCH("Baseline",$C83)="False"</formula>
    </cfRule>
  </conditionalFormatting>
  <conditionalFormatting sqref="L84:L87">
    <cfRule type="expression" dxfId="63" priority="483" stopIfTrue="1">
      <formula>SEARCH("Baserun",$C122)="False"</formula>
    </cfRule>
  </conditionalFormatting>
  <conditionalFormatting sqref="L85:L87">
    <cfRule type="expression" dxfId="62" priority="484" stopIfTrue="1">
      <formula>SEARCH("Baseline",$C85)="False"</formula>
    </cfRule>
  </conditionalFormatting>
  <conditionalFormatting sqref="L88">
    <cfRule type="expression" dxfId="61" priority="598" stopIfTrue="1">
      <formula>SEARCH("Baserun",#REF!)="False"</formula>
    </cfRule>
  </conditionalFormatting>
  <conditionalFormatting sqref="L88:L89">
    <cfRule type="expression" dxfId="60" priority="599" stopIfTrue="1">
      <formula>SEARCH("Baseline",$C88)="False"</formula>
    </cfRule>
  </conditionalFormatting>
  <conditionalFormatting sqref="L89:L92">
    <cfRule type="expression" dxfId="59" priority="479" stopIfTrue="1">
      <formula>SEARCH("Baserun",$C127)="False"</formula>
    </cfRule>
  </conditionalFormatting>
  <conditionalFormatting sqref="L90:L92">
    <cfRule type="expression" dxfId="58" priority="480" stopIfTrue="1">
      <formula>SEARCH("Baseline",$C90)="False"</formula>
    </cfRule>
  </conditionalFormatting>
  <conditionalFormatting sqref="L93">
    <cfRule type="expression" dxfId="57" priority="592" stopIfTrue="1">
      <formula>SEARCH("Baserun",#REF!)="False"</formula>
    </cfRule>
  </conditionalFormatting>
  <conditionalFormatting sqref="L93:L94">
    <cfRule type="expression" dxfId="56" priority="593" stopIfTrue="1">
      <formula>SEARCH("Baseline",$C93)="False"</formula>
    </cfRule>
  </conditionalFormatting>
  <conditionalFormatting sqref="L94:L96">
    <cfRule type="expression" dxfId="55" priority="471" stopIfTrue="1">
      <formula>SEARCH("Baserun",$C132)="False"</formula>
    </cfRule>
  </conditionalFormatting>
  <conditionalFormatting sqref="L95:L96">
    <cfRule type="expression" dxfId="54" priority="472" stopIfTrue="1">
      <formula>SEARCH("Baseline",$C95)="False"</formula>
    </cfRule>
  </conditionalFormatting>
  <conditionalFormatting sqref="L97">
    <cfRule type="expression" dxfId="53" priority="586" stopIfTrue="1">
      <formula>SEARCH("Baserun",#REF!)="False"</formula>
    </cfRule>
  </conditionalFormatting>
  <conditionalFormatting sqref="L97:L98">
    <cfRule type="expression" dxfId="52" priority="587" stopIfTrue="1">
      <formula>SEARCH("Baseline",$C97)="False"</formula>
    </cfRule>
  </conditionalFormatting>
  <conditionalFormatting sqref="L98:L100">
    <cfRule type="expression" dxfId="51" priority="463" stopIfTrue="1">
      <formula>SEARCH("Baserun",$C136)="False"</formula>
    </cfRule>
  </conditionalFormatting>
  <conditionalFormatting sqref="L99:L100">
    <cfRule type="expression" dxfId="50" priority="464" stopIfTrue="1">
      <formula>SEARCH("Baseline",$C99)="False"</formula>
    </cfRule>
  </conditionalFormatting>
  <conditionalFormatting sqref="L101">
    <cfRule type="expression" dxfId="49" priority="581" stopIfTrue="1">
      <formula>SEARCH("Baseline",$C101)="False"</formula>
    </cfRule>
    <cfRule type="expression" dxfId="48" priority="580" stopIfTrue="1">
      <formula>SEARCH("Baserun",#REF!)="False"</formula>
    </cfRule>
  </conditionalFormatting>
  <conditionalFormatting sqref="L103">
    <cfRule type="expression" dxfId="47" priority="575" stopIfTrue="1">
      <formula>SEARCH("Baseline",$C103)="False"</formula>
    </cfRule>
    <cfRule type="expression" dxfId="46" priority="574" stopIfTrue="1">
      <formula>SEARCH("Baserun",#REF!)="False"</formula>
    </cfRule>
  </conditionalFormatting>
  <conditionalFormatting sqref="L105">
    <cfRule type="expression" dxfId="45" priority="569" stopIfTrue="1">
      <formula>SEARCH("Baseline",$C105)="False"</formula>
    </cfRule>
    <cfRule type="expression" dxfId="44" priority="568" stopIfTrue="1">
      <formula>SEARCH("Baserun",#REF!)="False"</formula>
    </cfRule>
  </conditionalFormatting>
  <conditionalFormatting sqref="L110">
    <cfRule type="expression" dxfId="43" priority="562" stopIfTrue="1">
      <formula>SEARCH("Baserun",#REF!)="False"</formula>
    </cfRule>
  </conditionalFormatting>
  <conditionalFormatting sqref="L110:L111">
    <cfRule type="expression" dxfId="42" priority="563" stopIfTrue="1">
      <formula>SEARCH("Baseline",$C110)="False"</formula>
    </cfRule>
  </conditionalFormatting>
  <conditionalFormatting sqref="L111:L113">
    <cfRule type="expression" dxfId="41" priority="457" stopIfTrue="1">
      <formula>SEARCH("Baserun",$C149)="False"</formula>
    </cfRule>
  </conditionalFormatting>
  <conditionalFormatting sqref="L112:L113">
    <cfRule type="expression" dxfId="40" priority="458" stopIfTrue="1">
      <formula>SEARCH("Baseline",$C112)="False"</formula>
    </cfRule>
  </conditionalFormatting>
  <conditionalFormatting sqref="L114">
    <cfRule type="expression" dxfId="39" priority="99" stopIfTrue="1">
      <formula>SEARCH("Baserun",#REF!)="False"</formula>
    </cfRule>
  </conditionalFormatting>
  <conditionalFormatting sqref="L114:L115">
    <cfRule type="expression" dxfId="38" priority="100" stopIfTrue="1">
      <formula>SEARCH("Baseline",$C114)="False"</formula>
    </cfRule>
  </conditionalFormatting>
  <conditionalFormatting sqref="L115:L116">
    <cfRule type="expression" dxfId="37" priority="35" stopIfTrue="1">
      <formula>SEARCH("Baserun",$C153)="False"</formula>
    </cfRule>
  </conditionalFormatting>
  <conditionalFormatting sqref="L116">
    <cfRule type="expression" dxfId="36" priority="36" stopIfTrue="1">
      <formula>SEARCH("Baseline",$C116)="False"</formula>
    </cfRule>
  </conditionalFormatting>
  <conditionalFormatting sqref="L117">
    <cfRule type="expression" dxfId="35" priority="69" stopIfTrue="1">
      <formula>SEARCH("Baserun",#REF!)="False"</formula>
    </cfRule>
    <cfRule type="expression" dxfId="34" priority="70" stopIfTrue="1">
      <formula>SEARCH("Baseline",$C117)="False"</formula>
    </cfRule>
  </conditionalFormatting>
  <conditionalFormatting sqref="L118">
    <cfRule type="expression" dxfId="33" priority="76" stopIfTrue="1">
      <formula>SEARCH("Baseline",$C118)="False"</formula>
    </cfRule>
    <cfRule type="expression" dxfId="32" priority="75" stopIfTrue="1">
      <formula>SEARCH("Baserun",$C156)="False"</formula>
    </cfRule>
  </conditionalFormatting>
  <conditionalFormatting sqref="L119">
    <cfRule type="expression" dxfId="31" priority="49" stopIfTrue="1">
      <formula>SEARCH("Baserun",#REF!)="False"</formula>
    </cfRule>
    <cfRule type="expression" dxfId="30" priority="50" stopIfTrue="1">
      <formula>SEARCH("Baseline",$C119)="False"</formula>
    </cfRule>
  </conditionalFormatting>
  <conditionalFormatting sqref="L120">
    <cfRule type="expression" dxfId="29" priority="55" stopIfTrue="1">
      <formula>SEARCH("Baserun",$C158)="False"</formula>
    </cfRule>
    <cfRule type="expression" dxfId="28" priority="56" stopIfTrue="1">
      <formula>SEARCH("Baseline",$C120)="False"</formula>
    </cfRule>
  </conditionalFormatting>
  <conditionalFormatting sqref="L121">
    <cfRule type="expression" dxfId="27" priority="29" stopIfTrue="1">
      <formula>SEARCH("Baserun",#REF!)="False"</formula>
    </cfRule>
  </conditionalFormatting>
  <conditionalFormatting sqref="L121:L122">
    <cfRule type="expression" dxfId="26" priority="30" stopIfTrue="1">
      <formula>SEARCH("Baseline",$C121)="False"</formula>
    </cfRule>
  </conditionalFormatting>
  <conditionalFormatting sqref="L122:L124">
    <cfRule type="expression" dxfId="25" priority="25" stopIfTrue="1">
      <formula>SEARCH("Baserun",$C160)="False"</formula>
    </cfRule>
  </conditionalFormatting>
  <conditionalFormatting sqref="L123:L124">
    <cfRule type="expression" dxfId="24" priority="26" stopIfTrue="1">
      <formula>SEARCH("Baseline",$C123)="False"</formula>
    </cfRule>
  </conditionalFormatting>
  <conditionalFormatting sqref="L125">
    <cfRule type="expression" dxfId="23" priority="13" stopIfTrue="1">
      <formula>SEARCH("Baserun",#REF!)="False"</formula>
    </cfRule>
  </conditionalFormatting>
  <conditionalFormatting sqref="L125:L126">
    <cfRule type="expression" dxfId="22" priority="14" stopIfTrue="1">
      <formula>SEARCH("Baseline",$C125)="False"</formula>
    </cfRule>
  </conditionalFormatting>
  <conditionalFormatting sqref="L126:L128">
    <cfRule type="expression" dxfId="21" priority="9" stopIfTrue="1">
      <formula>SEARCH("Baserun",$C164)="False"</formula>
    </cfRule>
  </conditionalFormatting>
  <conditionalFormatting sqref="L127:L128">
    <cfRule type="expression" dxfId="20" priority="10" stopIfTrue="1">
      <formula>SEARCH("Baseline",$C127)="False"</formula>
    </cfRule>
  </conditionalFormatting>
  <conditionalFormatting sqref="N10:N22">
    <cfRule type="expression" dxfId="19" priority="550" stopIfTrue="1">
      <formula>SEARCH("Baseline",$C10)="False"</formula>
    </cfRule>
    <cfRule type="expression" dxfId="18" priority="549" stopIfTrue="1">
      <formula>SEARCH("Baserun",#REF!)="False"</formula>
    </cfRule>
  </conditionalFormatting>
  <conditionalFormatting sqref="N26:N32">
    <cfRule type="expression" dxfId="17" priority="546" stopIfTrue="1">
      <formula>SEARCH("Baseline",$C26)="False"</formula>
    </cfRule>
    <cfRule type="expression" dxfId="16" priority="545" stopIfTrue="1">
      <formula>SEARCH("Baserun",#REF!)="False"</formula>
    </cfRule>
  </conditionalFormatting>
  <conditionalFormatting sqref="N36:N37">
    <cfRule type="expression" dxfId="15" priority="543" stopIfTrue="1">
      <formula>SEARCH("Baserun",#REF!)="False"</formula>
    </cfRule>
    <cfRule type="expression" dxfId="14" priority="544" stopIfTrue="1">
      <formula>SEARCH("Baseline",$C36)="False"</formula>
    </cfRule>
  </conditionalFormatting>
  <conditionalFormatting sqref="N39:N45">
    <cfRule type="expression" dxfId="13" priority="539" stopIfTrue="1">
      <formula>SEARCH("Baserun",#REF!)="False"</formula>
    </cfRule>
    <cfRule type="expression" dxfId="12" priority="540" stopIfTrue="1">
      <formula>SEARCH("Baseline",$C39)="False"</formula>
    </cfRule>
  </conditionalFormatting>
  <conditionalFormatting sqref="N46:N48">
    <cfRule type="expression" dxfId="11" priority="714" stopIfTrue="1">
      <formula>SEARCH("Baserun",$C85)="False"</formula>
    </cfRule>
    <cfRule type="expression" dxfId="10" priority="715" stopIfTrue="1">
      <formula>SEARCH("Baseline",$C46)="False"</formula>
    </cfRule>
  </conditionalFormatting>
  <conditionalFormatting sqref="N49:N50">
    <cfRule type="expression" dxfId="9" priority="537" stopIfTrue="1">
      <formula>SEARCH("Baserun",#REF!)="False"</formula>
    </cfRule>
    <cfRule type="expression" dxfId="8" priority="538" stopIfTrue="1">
      <formula>SEARCH("Baseline",$C49)="False"</formula>
    </cfRule>
  </conditionalFormatting>
  <conditionalFormatting sqref="N51:N60">
    <cfRule type="expression" dxfId="7" priority="708" stopIfTrue="1">
      <formula>SEARCH("Baserun",$C90)="False"</formula>
    </cfRule>
    <cfRule type="expression" dxfId="6" priority="709" stopIfTrue="1">
      <formula>SEARCH("Baseline",$C51)="False"</formula>
    </cfRule>
  </conditionalFormatting>
  <conditionalFormatting sqref="N61:N62">
    <cfRule type="expression" dxfId="5" priority="536" stopIfTrue="1">
      <formula>SEARCH("Baseline",$C61)="False"</formula>
    </cfRule>
    <cfRule type="expression" dxfId="4" priority="535" stopIfTrue="1">
      <formula>SEARCH("Baserun",#REF!)="False"</formula>
    </cfRule>
  </conditionalFormatting>
  <conditionalFormatting sqref="N63:N72">
    <cfRule type="expression" dxfId="3" priority="702" stopIfTrue="1">
      <formula>SEARCH("Baserun",$C102)="False"</formula>
    </cfRule>
    <cfRule type="expression" dxfId="2" priority="703" stopIfTrue="1">
      <formula>SEARCH("Baseline",$C63)="False"</formula>
    </cfRule>
  </conditionalFormatting>
  <conditionalFormatting sqref="N73:N128">
    <cfRule type="expression" dxfId="1" priority="8" stopIfTrue="1">
      <formula>SEARCH("Baseline",$C73)="False"</formula>
    </cfRule>
    <cfRule type="expression" dxfId="0" priority="7" stopIfTrue="1">
      <formula>SEARCH("Baserun",#REF!)="False"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KF183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2" sqref="B2:JR108"/>
    </sheetView>
  </sheetViews>
  <sheetFormatPr defaultColWidth="9.109375" defaultRowHeight="14.4" x14ac:dyDescent="0.3"/>
  <cols>
    <col min="1" max="1" width="9.5546875" bestFit="1" customWidth="1"/>
    <col min="2" max="2" width="21.5546875" style="2" customWidth="1"/>
    <col min="3" max="3" width="48.88671875" customWidth="1"/>
    <col min="4" max="4" width="56.33203125" bestFit="1" customWidth="1"/>
    <col min="5" max="5" width="29" customWidth="1"/>
    <col min="12" max="12" width="23.88671875" bestFit="1" customWidth="1"/>
    <col min="22" max="23" width="20.109375" customWidth="1"/>
    <col min="24" max="24" width="8.5546875" bestFit="1" customWidth="1"/>
    <col min="74" max="74" width="12.5546875" customWidth="1"/>
    <col min="77" max="77" width="12.5546875" customWidth="1"/>
    <col min="122" max="122" width="9" bestFit="1" customWidth="1"/>
    <col min="123" max="123" width="11.6640625" customWidth="1"/>
  </cols>
  <sheetData>
    <row r="1" spans="1:292" x14ac:dyDescent="0.3">
      <c r="A1" s="1" t="s">
        <v>67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 s="19">
        <v>14</v>
      </c>
      <c r="Q1" s="19">
        <v>15</v>
      </c>
      <c r="R1" s="19">
        <v>16</v>
      </c>
      <c r="S1" s="19">
        <v>17</v>
      </c>
      <c r="T1" s="19">
        <v>18</v>
      </c>
      <c r="U1" s="19">
        <v>19</v>
      </c>
      <c r="V1" s="19">
        <v>20</v>
      </c>
      <c r="W1" s="19">
        <v>21</v>
      </c>
      <c r="X1" s="19">
        <v>22</v>
      </c>
      <c r="Y1" s="19">
        <v>23</v>
      </c>
      <c r="Z1" s="19">
        <v>24</v>
      </c>
      <c r="AA1" s="19">
        <v>25</v>
      </c>
      <c r="AB1">
        <v>26</v>
      </c>
      <c r="AC1">
        <v>27</v>
      </c>
      <c r="AD1">
        <v>28</v>
      </c>
      <c r="AE1" s="19">
        <v>29</v>
      </c>
      <c r="AF1" s="19">
        <v>30</v>
      </c>
      <c r="AG1" s="19">
        <v>31</v>
      </c>
      <c r="AH1" s="19">
        <v>32</v>
      </c>
      <c r="AI1" s="19">
        <v>33</v>
      </c>
      <c r="AJ1" s="19">
        <v>34</v>
      </c>
      <c r="AK1" s="19">
        <v>35</v>
      </c>
      <c r="AL1" s="19">
        <v>36</v>
      </c>
      <c r="AM1" s="19">
        <v>37</v>
      </c>
      <c r="AN1" s="19">
        <v>38</v>
      </c>
      <c r="AO1" s="19">
        <v>39</v>
      </c>
      <c r="AP1" s="19">
        <v>40</v>
      </c>
      <c r="AQ1">
        <v>41</v>
      </c>
      <c r="AR1">
        <v>42</v>
      </c>
      <c r="AS1">
        <v>43</v>
      </c>
      <c r="AT1">
        <v>44</v>
      </c>
      <c r="AU1">
        <v>45</v>
      </c>
      <c r="AV1">
        <v>46</v>
      </c>
      <c r="AW1">
        <v>47</v>
      </c>
      <c r="AX1">
        <v>48</v>
      </c>
      <c r="AY1">
        <v>49</v>
      </c>
      <c r="AZ1">
        <v>50</v>
      </c>
      <c r="BA1">
        <v>51</v>
      </c>
      <c r="BB1">
        <v>52</v>
      </c>
      <c r="BC1">
        <v>53</v>
      </c>
      <c r="BD1">
        <v>54</v>
      </c>
      <c r="BE1">
        <v>55</v>
      </c>
      <c r="BF1">
        <v>56</v>
      </c>
      <c r="BG1">
        <v>57</v>
      </c>
      <c r="BH1">
        <v>58</v>
      </c>
      <c r="BI1">
        <v>59</v>
      </c>
      <c r="BJ1">
        <v>60</v>
      </c>
      <c r="BK1">
        <v>61</v>
      </c>
      <c r="BL1">
        <v>62</v>
      </c>
      <c r="BM1" s="19">
        <v>63</v>
      </c>
      <c r="BN1">
        <v>64</v>
      </c>
      <c r="BO1">
        <v>65</v>
      </c>
      <c r="BP1">
        <v>66</v>
      </c>
      <c r="BQ1">
        <v>67</v>
      </c>
      <c r="BR1">
        <v>68</v>
      </c>
      <c r="BS1">
        <v>69</v>
      </c>
      <c r="BT1">
        <v>70</v>
      </c>
      <c r="BU1">
        <v>71</v>
      </c>
      <c r="BV1">
        <v>72</v>
      </c>
      <c r="BW1">
        <v>73</v>
      </c>
      <c r="BX1" s="19">
        <v>74</v>
      </c>
      <c r="BY1">
        <v>75</v>
      </c>
      <c r="BZ1" s="19">
        <v>76</v>
      </c>
      <c r="CA1" s="19">
        <v>77</v>
      </c>
      <c r="CB1">
        <v>78</v>
      </c>
      <c r="CC1" s="19">
        <v>79</v>
      </c>
      <c r="CD1">
        <v>80</v>
      </c>
      <c r="CE1">
        <v>81</v>
      </c>
      <c r="CF1">
        <v>82</v>
      </c>
      <c r="CG1">
        <v>83</v>
      </c>
      <c r="CH1">
        <v>84</v>
      </c>
      <c r="CI1">
        <v>85</v>
      </c>
      <c r="CJ1">
        <v>86</v>
      </c>
      <c r="CK1">
        <v>87</v>
      </c>
      <c r="CL1">
        <v>88</v>
      </c>
      <c r="CM1">
        <v>89</v>
      </c>
      <c r="CN1">
        <v>90</v>
      </c>
      <c r="CO1">
        <v>91</v>
      </c>
      <c r="CP1">
        <v>92</v>
      </c>
      <c r="CQ1">
        <v>93</v>
      </c>
      <c r="CR1">
        <v>94</v>
      </c>
      <c r="CS1">
        <v>95</v>
      </c>
      <c r="CT1">
        <v>96</v>
      </c>
      <c r="CU1">
        <v>97</v>
      </c>
      <c r="CV1">
        <v>98</v>
      </c>
      <c r="CW1">
        <v>99</v>
      </c>
      <c r="CX1">
        <v>100</v>
      </c>
      <c r="CY1">
        <v>101</v>
      </c>
      <c r="CZ1">
        <v>102</v>
      </c>
      <c r="DA1">
        <v>103</v>
      </c>
      <c r="DB1">
        <v>104</v>
      </c>
      <c r="DC1">
        <v>105</v>
      </c>
      <c r="DD1">
        <v>106</v>
      </c>
      <c r="DE1">
        <v>107</v>
      </c>
      <c r="DF1">
        <v>108</v>
      </c>
      <c r="DG1">
        <v>109</v>
      </c>
      <c r="DH1">
        <v>110</v>
      </c>
      <c r="DI1">
        <v>111</v>
      </c>
      <c r="DJ1">
        <v>112</v>
      </c>
      <c r="DK1">
        <v>113</v>
      </c>
      <c r="DL1">
        <v>114</v>
      </c>
      <c r="DM1">
        <v>115</v>
      </c>
      <c r="DN1">
        <v>116</v>
      </c>
      <c r="DO1">
        <v>117</v>
      </c>
      <c r="DP1">
        <v>118</v>
      </c>
      <c r="DQ1">
        <v>119</v>
      </c>
      <c r="DR1">
        <v>120</v>
      </c>
      <c r="DS1">
        <v>121</v>
      </c>
      <c r="DT1">
        <v>122</v>
      </c>
      <c r="DU1">
        <v>123</v>
      </c>
      <c r="DV1">
        <v>124</v>
      </c>
      <c r="DW1">
        <v>125</v>
      </c>
      <c r="DX1">
        <v>126</v>
      </c>
      <c r="DY1">
        <v>127</v>
      </c>
      <c r="DZ1">
        <v>128</v>
      </c>
      <c r="EA1">
        <v>129</v>
      </c>
      <c r="EB1">
        <v>130</v>
      </c>
      <c r="EC1">
        <v>131</v>
      </c>
      <c r="ED1">
        <v>132</v>
      </c>
      <c r="EE1">
        <v>133</v>
      </c>
      <c r="EF1">
        <v>134</v>
      </c>
      <c r="EG1">
        <v>135</v>
      </c>
      <c r="EH1">
        <v>136</v>
      </c>
      <c r="EI1">
        <v>137</v>
      </c>
      <c r="EJ1">
        <v>138</v>
      </c>
      <c r="EK1">
        <v>139</v>
      </c>
      <c r="EL1">
        <v>140</v>
      </c>
      <c r="EM1">
        <v>141</v>
      </c>
      <c r="EN1">
        <v>142</v>
      </c>
      <c r="EO1">
        <v>143</v>
      </c>
      <c r="EP1">
        <v>144</v>
      </c>
      <c r="EQ1">
        <v>145</v>
      </c>
      <c r="ER1">
        <v>146</v>
      </c>
      <c r="ES1">
        <v>147</v>
      </c>
      <c r="ET1">
        <v>148</v>
      </c>
      <c r="EU1">
        <v>149</v>
      </c>
      <c r="EV1">
        <v>150</v>
      </c>
      <c r="EW1">
        <v>151</v>
      </c>
      <c r="EX1">
        <v>152</v>
      </c>
      <c r="EY1">
        <v>153</v>
      </c>
      <c r="EZ1">
        <v>154</v>
      </c>
      <c r="FA1">
        <v>155</v>
      </c>
      <c r="FB1">
        <v>156</v>
      </c>
      <c r="FC1">
        <v>157</v>
      </c>
      <c r="FD1">
        <v>158</v>
      </c>
      <c r="FE1">
        <v>159</v>
      </c>
      <c r="FF1">
        <v>160</v>
      </c>
      <c r="FG1">
        <v>161</v>
      </c>
      <c r="FH1">
        <v>162</v>
      </c>
      <c r="FI1">
        <v>163</v>
      </c>
      <c r="FJ1">
        <v>164</v>
      </c>
      <c r="FK1">
        <v>165</v>
      </c>
      <c r="FL1">
        <v>166</v>
      </c>
      <c r="FM1">
        <v>167</v>
      </c>
      <c r="FN1">
        <v>168</v>
      </c>
      <c r="FO1">
        <v>169</v>
      </c>
      <c r="FP1">
        <v>170</v>
      </c>
      <c r="FQ1">
        <v>171</v>
      </c>
      <c r="FR1">
        <v>172</v>
      </c>
      <c r="FS1">
        <v>173</v>
      </c>
      <c r="FT1">
        <v>174</v>
      </c>
      <c r="FU1">
        <v>175</v>
      </c>
      <c r="FV1">
        <v>176</v>
      </c>
      <c r="FW1">
        <v>177</v>
      </c>
      <c r="FX1">
        <v>178</v>
      </c>
      <c r="FY1">
        <v>179</v>
      </c>
      <c r="FZ1">
        <v>180</v>
      </c>
      <c r="GA1">
        <v>181</v>
      </c>
      <c r="GB1">
        <v>182</v>
      </c>
      <c r="GC1">
        <v>183</v>
      </c>
      <c r="GD1">
        <v>184</v>
      </c>
      <c r="GE1">
        <v>185</v>
      </c>
      <c r="GF1">
        <v>186</v>
      </c>
      <c r="GG1">
        <v>187</v>
      </c>
      <c r="GH1">
        <v>188</v>
      </c>
      <c r="GI1">
        <v>189</v>
      </c>
      <c r="GJ1">
        <v>190</v>
      </c>
      <c r="GK1">
        <v>191</v>
      </c>
      <c r="GL1">
        <v>192</v>
      </c>
      <c r="GM1">
        <v>193</v>
      </c>
      <c r="GN1">
        <v>194</v>
      </c>
      <c r="GO1">
        <v>195</v>
      </c>
      <c r="GP1">
        <v>196</v>
      </c>
      <c r="GQ1">
        <v>197</v>
      </c>
      <c r="GR1">
        <v>198</v>
      </c>
      <c r="GS1">
        <v>199</v>
      </c>
      <c r="GT1">
        <v>200</v>
      </c>
      <c r="GU1">
        <v>201</v>
      </c>
      <c r="GV1">
        <v>202</v>
      </c>
      <c r="GW1">
        <v>203</v>
      </c>
      <c r="GX1">
        <v>204</v>
      </c>
      <c r="GY1">
        <v>205</v>
      </c>
      <c r="GZ1">
        <v>206</v>
      </c>
      <c r="HA1">
        <v>207</v>
      </c>
      <c r="HB1">
        <v>208</v>
      </c>
      <c r="HC1">
        <v>209</v>
      </c>
      <c r="HD1">
        <v>210</v>
      </c>
      <c r="HE1">
        <v>211</v>
      </c>
      <c r="HF1">
        <v>212</v>
      </c>
      <c r="HG1">
        <v>213</v>
      </c>
      <c r="HH1">
        <v>214</v>
      </c>
      <c r="HI1">
        <v>215</v>
      </c>
      <c r="HJ1">
        <v>216</v>
      </c>
      <c r="HK1">
        <v>217</v>
      </c>
      <c r="HL1">
        <v>218</v>
      </c>
      <c r="HM1">
        <v>219</v>
      </c>
      <c r="HN1">
        <v>220</v>
      </c>
      <c r="HO1">
        <v>221</v>
      </c>
      <c r="HP1">
        <v>222</v>
      </c>
      <c r="HQ1">
        <v>223</v>
      </c>
      <c r="HR1">
        <v>224</v>
      </c>
      <c r="HS1">
        <v>225</v>
      </c>
      <c r="HT1">
        <v>226</v>
      </c>
      <c r="HU1">
        <v>227</v>
      </c>
      <c r="HV1">
        <v>228</v>
      </c>
      <c r="HW1">
        <v>229</v>
      </c>
      <c r="HX1">
        <v>230</v>
      </c>
      <c r="HY1">
        <v>231</v>
      </c>
      <c r="HZ1">
        <v>232</v>
      </c>
      <c r="IA1">
        <v>233</v>
      </c>
      <c r="IB1">
        <v>234</v>
      </c>
      <c r="IC1">
        <v>235</v>
      </c>
      <c r="ID1">
        <v>236</v>
      </c>
      <c r="IE1">
        <v>237</v>
      </c>
      <c r="IF1">
        <v>238</v>
      </c>
      <c r="IG1">
        <v>239</v>
      </c>
      <c r="IH1">
        <v>240</v>
      </c>
      <c r="II1">
        <v>241</v>
      </c>
      <c r="IJ1">
        <v>242</v>
      </c>
      <c r="IK1">
        <v>243</v>
      </c>
      <c r="IL1">
        <v>244</v>
      </c>
      <c r="IM1">
        <v>245</v>
      </c>
      <c r="IN1">
        <v>246</v>
      </c>
      <c r="IO1">
        <v>247</v>
      </c>
      <c r="IP1">
        <v>248</v>
      </c>
      <c r="IQ1">
        <v>249</v>
      </c>
      <c r="IR1">
        <v>250</v>
      </c>
      <c r="IS1">
        <v>251</v>
      </c>
      <c r="IT1">
        <v>252</v>
      </c>
      <c r="IU1">
        <v>253</v>
      </c>
      <c r="IV1">
        <v>254</v>
      </c>
      <c r="IW1">
        <v>255</v>
      </c>
      <c r="IX1">
        <v>256</v>
      </c>
      <c r="IY1">
        <v>257</v>
      </c>
      <c r="IZ1">
        <v>258</v>
      </c>
      <c r="JA1">
        <v>259</v>
      </c>
      <c r="JB1">
        <v>260</v>
      </c>
      <c r="JC1">
        <v>261</v>
      </c>
      <c r="JD1">
        <v>262</v>
      </c>
      <c r="JE1">
        <v>263</v>
      </c>
      <c r="JF1">
        <v>264</v>
      </c>
      <c r="JG1">
        <v>265</v>
      </c>
      <c r="JH1">
        <v>266</v>
      </c>
      <c r="JI1">
        <v>267</v>
      </c>
      <c r="JJ1">
        <v>268</v>
      </c>
      <c r="JK1">
        <v>269</v>
      </c>
      <c r="JL1">
        <v>270</v>
      </c>
      <c r="JM1">
        <v>271</v>
      </c>
    </row>
    <row r="2" spans="1:292" x14ac:dyDescent="0.3">
      <c r="B2"/>
      <c r="I2" t="s">
        <v>11</v>
      </c>
      <c r="M2" t="s">
        <v>12</v>
      </c>
      <c r="P2" t="s">
        <v>13</v>
      </c>
      <c r="AE2" t="s">
        <v>13</v>
      </c>
      <c r="AR2" t="s">
        <v>13</v>
      </c>
      <c r="BE2" t="s">
        <v>13</v>
      </c>
      <c r="BU2" t="s">
        <v>13</v>
      </c>
      <c r="BX2" t="s">
        <v>13</v>
      </c>
      <c r="CD2" t="s">
        <v>228</v>
      </c>
      <c r="CE2" t="s">
        <v>229</v>
      </c>
      <c r="CG2" t="s">
        <v>14</v>
      </c>
      <c r="CJ2" t="s">
        <v>15</v>
      </c>
      <c r="CY2" t="s">
        <v>15</v>
      </c>
      <c r="DL2" t="s">
        <v>15</v>
      </c>
      <c r="DY2" t="s">
        <v>15</v>
      </c>
      <c r="EN2" t="s">
        <v>15</v>
      </c>
      <c r="EQ2" t="s">
        <v>15</v>
      </c>
      <c r="EW2" t="s">
        <v>13</v>
      </c>
      <c r="FL2" t="s">
        <v>15</v>
      </c>
      <c r="GA2" t="s">
        <v>16</v>
      </c>
      <c r="GB2" t="s">
        <v>17</v>
      </c>
      <c r="GF2" t="s">
        <v>18</v>
      </c>
      <c r="GI2" t="s">
        <v>186</v>
      </c>
      <c r="GK2" t="s">
        <v>13</v>
      </c>
      <c r="GZ2" t="s">
        <v>13</v>
      </c>
      <c r="HM2" t="s">
        <v>15</v>
      </c>
      <c r="IB2" t="s">
        <v>15</v>
      </c>
      <c r="IO2" t="s">
        <v>13</v>
      </c>
      <c r="JD2" t="s">
        <v>15</v>
      </c>
      <c r="JS2" t="s">
        <v>230</v>
      </c>
    </row>
    <row r="3" spans="1:292" x14ac:dyDescent="0.3">
      <c r="B3"/>
      <c r="G3" t="s">
        <v>78</v>
      </c>
      <c r="H3" t="s">
        <v>79</v>
      </c>
      <c r="K3" t="s">
        <v>19</v>
      </c>
      <c r="L3" t="s">
        <v>17</v>
      </c>
      <c r="M3" t="s">
        <v>20</v>
      </c>
      <c r="P3" t="s">
        <v>21</v>
      </c>
      <c r="AE3" t="s">
        <v>22</v>
      </c>
      <c r="AR3" t="s">
        <v>68</v>
      </c>
      <c r="BE3" t="s">
        <v>231</v>
      </c>
      <c r="BU3" t="s">
        <v>232</v>
      </c>
      <c r="BX3" t="s">
        <v>23</v>
      </c>
      <c r="CA3" t="s">
        <v>24</v>
      </c>
      <c r="CD3" t="s">
        <v>233</v>
      </c>
      <c r="CE3" t="s">
        <v>234</v>
      </c>
      <c r="CF3" t="s">
        <v>235</v>
      </c>
      <c r="CG3" t="s">
        <v>20</v>
      </c>
      <c r="CJ3" t="s">
        <v>21</v>
      </c>
      <c r="CY3" t="s">
        <v>22</v>
      </c>
      <c r="DL3" t="s">
        <v>68</v>
      </c>
      <c r="DY3" t="s">
        <v>231</v>
      </c>
      <c r="EN3" t="s">
        <v>232</v>
      </c>
      <c r="EQ3" t="s">
        <v>23</v>
      </c>
      <c r="ET3" t="s">
        <v>24</v>
      </c>
      <c r="EW3" t="s">
        <v>80</v>
      </c>
      <c r="FL3" t="s">
        <v>80</v>
      </c>
      <c r="GA3" t="s">
        <v>25</v>
      </c>
      <c r="GB3" t="s">
        <v>26</v>
      </c>
      <c r="GC3" t="s">
        <v>27</v>
      </c>
      <c r="GD3" t="s">
        <v>28</v>
      </c>
      <c r="GE3" t="s">
        <v>29</v>
      </c>
      <c r="GF3" t="s">
        <v>30</v>
      </c>
      <c r="GI3" t="s">
        <v>236</v>
      </c>
      <c r="GK3" t="s">
        <v>187</v>
      </c>
      <c r="GZ3" t="s">
        <v>188</v>
      </c>
      <c r="HM3" t="s">
        <v>187</v>
      </c>
      <c r="IB3" t="s">
        <v>188</v>
      </c>
      <c r="IO3" t="s">
        <v>189</v>
      </c>
      <c r="JD3" t="s">
        <v>189</v>
      </c>
      <c r="JS3" t="s">
        <v>237</v>
      </c>
      <c r="JZ3" t="s">
        <v>189</v>
      </c>
    </row>
    <row r="4" spans="1:292" x14ac:dyDescent="0.3">
      <c r="A4" t="s">
        <v>55</v>
      </c>
      <c r="B4" t="s">
        <v>31</v>
      </c>
      <c r="C4" t="s">
        <v>32</v>
      </c>
      <c r="D4" t="s">
        <v>33</v>
      </c>
      <c r="E4" t="s">
        <v>34</v>
      </c>
      <c r="F4" t="s">
        <v>238</v>
      </c>
      <c r="G4" t="s">
        <v>81</v>
      </c>
      <c r="H4" t="s">
        <v>81</v>
      </c>
      <c r="I4" t="s">
        <v>35</v>
      </c>
      <c r="J4" t="s">
        <v>36</v>
      </c>
      <c r="K4" t="s">
        <v>37</v>
      </c>
      <c r="L4" t="s">
        <v>38</v>
      </c>
      <c r="M4" t="s">
        <v>39</v>
      </c>
      <c r="N4" t="s">
        <v>40</v>
      </c>
      <c r="O4" t="s">
        <v>41</v>
      </c>
      <c r="P4" t="s">
        <v>42</v>
      </c>
      <c r="Q4" t="s">
        <v>43</v>
      </c>
      <c r="R4" t="s">
        <v>44</v>
      </c>
      <c r="S4" t="s">
        <v>45</v>
      </c>
      <c r="T4" t="s">
        <v>46</v>
      </c>
      <c r="U4" t="s">
        <v>69</v>
      </c>
      <c r="V4" t="s">
        <v>70</v>
      </c>
      <c r="W4" t="s">
        <v>47</v>
      </c>
      <c r="X4" t="s">
        <v>48</v>
      </c>
      <c r="Y4" t="s">
        <v>49</v>
      </c>
      <c r="Z4" t="s">
        <v>71</v>
      </c>
      <c r="AA4" t="s">
        <v>82</v>
      </c>
      <c r="AB4" t="s">
        <v>184</v>
      </c>
      <c r="AC4" t="s">
        <v>185</v>
      </c>
      <c r="AD4" t="s">
        <v>50</v>
      </c>
      <c r="AE4" t="s">
        <v>42</v>
      </c>
      <c r="AF4" t="s">
        <v>43</v>
      </c>
      <c r="AG4" t="s">
        <v>44</v>
      </c>
      <c r="AH4" t="s">
        <v>45</v>
      </c>
      <c r="AI4" t="s">
        <v>46</v>
      </c>
      <c r="AJ4" t="s">
        <v>69</v>
      </c>
      <c r="AK4" t="s">
        <v>70</v>
      </c>
      <c r="AL4" t="s">
        <v>47</v>
      </c>
      <c r="AM4" t="s">
        <v>48</v>
      </c>
      <c r="AN4" t="s">
        <v>49</v>
      </c>
      <c r="AO4" t="s">
        <v>71</v>
      </c>
      <c r="AP4" t="s">
        <v>82</v>
      </c>
      <c r="AQ4" t="s">
        <v>50</v>
      </c>
      <c r="AR4" t="s">
        <v>42</v>
      </c>
      <c r="AS4" t="s">
        <v>43</v>
      </c>
      <c r="AT4" t="s">
        <v>44</v>
      </c>
      <c r="AU4" t="s">
        <v>45</v>
      </c>
      <c r="AV4" t="s">
        <v>46</v>
      </c>
      <c r="AW4" t="s">
        <v>69</v>
      </c>
      <c r="AX4" t="s">
        <v>70</v>
      </c>
      <c r="AY4" t="s">
        <v>47</v>
      </c>
      <c r="AZ4" t="s">
        <v>48</v>
      </c>
      <c r="BA4" t="s">
        <v>49</v>
      </c>
      <c r="BB4" t="s">
        <v>71</v>
      </c>
      <c r="BC4" t="s">
        <v>82</v>
      </c>
      <c r="BD4" t="s">
        <v>50</v>
      </c>
      <c r="BE4" t="s">
        <v>42</v>
      </c>
      <c r="BF4" t="s">
        <v>43</v>
      </c>
      <c r="BG4" t="s">
        <v>44</v>
      </c>
      <c r="BH4" t="s">
        <v>45</v>
      </c>
      <c r="BI4" t="s">
        <v>46</v>
      </c>
      <c r="BJ4" t="s">
        <v>69</v>
      </c>
      <c r="BK4" t="s">
        <v>70</v>
      </c>
      <c r="BL4" t="s">
        <v>228</v>
      </c>
      <c r="BM4" t="s">
        <v>47</v>
      </c>
      <c r="BN4" t="s">
        <v>48</v>
      </c>
      <c r="BO4" t="s">
        <v>49</v>
      </c>
      <c r="BP4" t="s">
        <v>71</v>
      </c>
      <c r="BQ4" t="s">
        <v>82</v>
      </c>
      <c r="BR4" t="s">
        <v>184</v>
      </c>
      <c r="BS4" t="s">
        <v>185</v>
      </c>
      <c r="BT4" t="s">
        <v>50</v>
      </c>
      <c r="BU4" t="s">
        <v>83</v>
      </c>
      <c r="BV4" t="s">
        <v>84</v>
      </c>
      <c r="BW4" t="s">
        <v>85</v>
      </c>
      <c r="BX4" t="s">
        <v>51</v>
      </c>
      <c r="BY4" t="s">
        <v>52</v>
      </c>
      <c r="BZ4" t="s">
        <v>53</v>
      </c>
      <c r="CA4" t="s">
        <v>51</v>
      </c>
      <c r="CB4" t="s">
        <v>52</v>
      </c>
      <c r="CC4" t="s">
        <v>53</v>
      </c>
      <c r="CD4" t="s">
        <v>239</v>
      </c>
      <c r="CE4" t="s">
        <v>240</v>
      </c>
      <c r="CF4" t="s">
        <v>240</v>
      </c>
      <c r="CG4" t="s">
        <v>39</v>
      </c>
      <c r="CH4" t="s">
        <v>40</v>
      </c>
      <c r="CI4" t="s">
        <v>41</v>
      </c>
      <c r="CJ4" t="s">
        <v>42</v>
      </c>
      <c r="CK4" t="s">
        <v>43</v>
      </c>
      <c r="CL4" t="s">
        <v>44</v>
      </c>
      <c r="CM4" t="s">
        <v>45</v>
      </c>
      <c r="CN4" t="s">
        <v>46</v>
      </c>
      <c r="CO4" t="s">
        <v>69</v>
      </c>
      <c r="CP4" t="s">
        <v>70</v>
      </c>
      <c r="CQ4" t="s">
        <v>47</v>
      </c>
      <c r="CR4" t="s">
        <v>48</v>
      </c>
      <c r="CS4" t="s">
        <v>49</v>
      </c>
      <c r="CT4" t="s">
        <v>71</v>
      </c>
      <c r="CU4" t="s">
        <v>82</v>
      </c>
      <c r="CV4" t="s">
        <v>184</v>
      </c>
      <c r="CW4" t="s">
        <v>185</v>
      </c>
      <c r="CX4" t="s">
        <v>50</v>
      </c>
      <c r="CY4" t="s">
        <v>42</v>
      </c>
      <c r="CZ4" t="s">
        <v>43</v>
      </c>
      <c r="DA4" t="s">
        <v>44</v>
      </c>
      <c r="DB4" t="s">
        <v>45</v>
      </c>
      <c r="DC4" t="s">
        <v>46</v>
      </c>
      <c r="DD4" t="s">
        <v>69</v>
      </c>
      <c r="DE4" t="s">
        <v>70</v>
      </c>
      <c r="DF4" t="s">
        <v>47</v>
      </c>
      <c r="DG4" t="s">
        <v>48</v>
      </c>
      <c r="DH4" t="s">
        <v>49</v>
      </c>
      <c r="DI4" t="s">
        <v>71</v>
      </c>
      <c r="DJ4" t="s">
        <v>82</v>
      </c>
      <c r="DK4" t="s">
        <v>50</v>
      </c>
      <c r="DL4" t="s">
        <v>42</v>
      </c>
      <c r="DM4" t="s">
        <v>43</v>
      </c>
      <c r="DN4" t="s">
        <v>44</v>
      </c>
      <c r="DO4" t="s">
        <v>45</v>
      </c>
      <c r="DP4" t="s">
        <v>46</v>
      </c>
      <c r="DQ4" t="s">
        <v>69</v>
      </c>
      <c r="DR4" t="s">
        <v>70</v>
      </c>
      <c r="DS4" t="s">
        <v>47</v>
      </c>
      <c r="DT4" t="s">
        <v>48</v>
      </c>
      <c r="DU4" t="s">
        <v>49</v>
      </c>
      <c r="DV4" t="s">
        <v>71</v>
      </c>
      <c r="DW4" t="s">
        <v>82</v>
      </c>
      <c r="DX4" t="s">
        <v>50</v>
      </c>
      <c r="DY4" t="s">
        <v>42</v>
      </c>
      <c r="DZ4" t="s">
        <v>43</v>
      </c>
      <c r="EA4" t="s">
        <v>44</v>
      </c>
      <c r="EB4" t="s">
        <v>45</v>
      </c>
      <c r="EC4" t="s">
        <v>46</v>
      </c>
      <c r="ED4" t="s">
        <v>69</v>
      </c>
      <c r="EE4" t="s">
        <v>70</v>
      </c>
      <c r="EF4" t="s">
        <v>47</v>
      </c>
      <c r="EG4" t="s">
        <v>48</v>
      </c>
      <c r="EH4" t="s">
        <v>49</v>
      </c>
      <c r="EI4" t="s">
        <v>71</v>
      </c>
      <c r="EJ4" t="s">
        <v>82</v>
      </c>
      <c r="EK4" t="s">
        <v>184</v>
      </c>
      <c r="EL4" t="s">
        <v>185</v>
      </c>
      <c r="EM4" t="s">
        <v>50</v>
      </c>
      <c r="EN4" t="s">
        <v>83</v>
      </c>
      <c r="EO4" t="s">
        <v>84</v>
      </c>
      <c r="EP4" t="s">
        <v>85</v>
      </c>
      <c r="EQ4" t="s">
        <v>51</v>
      </c>
      <c r="ER4" t="s">
        <v>52</v>
      </c>
      <c r="ES4" t="s">
        <v>53</v>
      </c>
      <c r="ET4" t="s">
        <v>51</v>
      </c>
      <c r="EU4" t="s">
        <v>52</v>
      </c>
      <c r="EV4" t="s">
        <v>53</v>
      </c>
      <c r="EW4" t="s">
        <v>42</v>
      </c>
      <c r="EX4" t="s">
        <v>43</v>
      </c>
      <c r="EY4" t="s">
        <v>44</v>
      </c>
      <c r="EZ4" t="s">
        <v>45</v>
      </c>
      <c r="FA4" t="s">
        <v>46</v>
      </c>
      <c r="FB4" t="s">
        <v>69</v>
      </c>
      <c r="FC4" t="s">
        <v>70</v>
      </c>
      <c r="FD4" t="s">
        <v>47</v>
      </c>
      <c r="FE4" t="s">
        <v>48</v>
      </c>
      <c r="FF4" t="s">
        <v>49</v>
      </c>
      <c r="FG4" t="s">
        <v>71</v>
      </c>
      <c r="FH4" t="s">
        <v>82</v>
      </c>
      <c r="FI4" t="s">
        <v>184</v>
      </c>
      <c r="FJ4" t="s">
        <v>185</v>
      </c>
      <c r="FK4" t="s">
        <v>50</v>
      </c>
      <c r="FL4" t="s">
        <v>42</v>
      </c>
      <c r="FM4" t="s">
        <v>43</v>
      </c>
      <c r="FN4" t="s">
        <v>44</v>
      </c>
      <c r="FO4" t="s">
        <v>45</v>
      </c>
      <c r="FP4" t="s">
        <v>46</v>
      </c>
      <c r="FQ4" t="s">
        <v>69</v>
      </c>
      <c r="FR4" t="s">
        <v>70</v>
      </c>
      <c r="FS4" t="s">
        <v>47</v>
      </c>
      <c r="FT4" t="s">
        <v>48</v>
      </c>
      <c r="FU4" t="s">
        <v>49</v>
      </c>
      <c r="FV4" t="s">
        <v>71</v>
      </c>
      <c r="FW4" t="s">
        <v>82</v>
      </c>
      <c r="FX4" t="s">
        <v>184</v>
      </c>
      <c r="FY4" t="s">
        <v>185</v>
      </c>
      <c r="FZ4" t="s">
        <v>50</v>
      </c>
      <c r="GA4" t="s">
        <v>54</v>
      </c>
      <c r="GB4" t="s">
        <v>54</v>
      </c>
      <c r="GC4" t="s">
        <v>54</v>
      </c>
      <c r="GD4" t="s">
        <v>54</v>
      </c>
      <c r="GE4" t="s">
        <v>54</v>
      </c>
      <c r="GF4" t="s">
        <v>54</v>
      </c>
      <c r="GG4" t="s">
        <v>190</v>
      </c>
      <c r="GH4" t="s">
        <v>191</v>
      </c>
      <c r="GI4" t="s">
        <v>192</v>
      </c>
      <c r="GJ4" t="s">
        <v>193</v>
      </c>
      <c r="GK4" t="s">
        <v>42</v>
      </c>
      <c r="GL4" t="s">
        <v>43</v>
      </c>
      <c r="GM4" t="s">
        <v>44</v>
      </c>
      <c r="GN4" t="s">
        <v>45</v>
      </c>
      <c r="GO4" t="s">
        <v>46</v>
      </c>
      <c r="GP4" t="s">
        <v>69</v>
      </c>
      <c r="GQ4" t="s">
        <v>70</v>
      </c>
      <c r="GR4" t="s">
        <v>47</v>
      </c>
      <c r="GS4" t="s">
        <v>48</v>
      </c>
      <c r="GT4" t="s">
        <v>49</v>
      </c>
      <c r="GU4" t="s">
        <v>71</v>
      </c>
      <c r="GV4" t="s">
        <v>82</v>
      </c>
      <c r="GW4" t="s">
        <v>184</v>
      </c>
      <c r="GX4" t="s">
        <v>185</v>
      </c>
      <c r="GY4" t="s">
        <v>50</v>
      </c>
      <c r="GZ4" t="s">
        <v>42</v>
      </c>
      <c r="HA4" t="s">
        <v>43</v>
      </c>
      <c r="HB4" t="s">
        <v>44</v>
      </c>
      <c r="HC4" t="s">
        <v>45</v>
      </c>
      <c r="HD4" t="s">
        <v>46</v>
      </c>
      <c r="HE4" t="s">
        <v>69</v>
      </c>
      <c r="HF4" t="s">
        <v>70</v>
      </c>
      <c r="HG4" t="s">
        <v>47</v>
      </c>
      <c r="HH4" t="s">
        <v>48</v>
      </c>
      <c r="HI4" t="s">
        <v>49</v>
      </c>
      <c r="HJ4" t="s">
        <v>71</v>
      </c>
      <c r="HK4" t="s">
        <v>82</v>
      </c>
      <c r="HL4" t="s">
        <v>50</v>
      </c>
      <c r="HM4" t="s">
        <v>42</v>
      </c>
      <c r="HN4" t="s">
        <v>43</v>
      </c>
      <c r="HO4" t="s">
        <v>44</v>
      </c>
      <c r="HP4" t="s">
        <v>45</v>
      </c>
      <c r="HQ4" t="s">
        <v>46</v>
      </c>
      <c r="HR4" t="s">
        <v>69</v>
      </c>
      <c r="HS4" t="s">
        <v>70</v>
      </c>
      <c r="HT4" t="s">
        <v>47</v>
      </c>
      <c r="HU4" t="s">
        <v>48</v>
      </c>
      <c r="HV4" t="s">
        <v>49</v>
      </c>
      <c r="HW4" t="s">
        <v>71</v>
      </c>
      <c r="HX4" t="s">
        <v>82</v>
      </c>
      <c r="HY4" t="s">
        <v>184</v>
      </c>
      <c r="HZ4" t="s">
        <v>185</v>
      </c>
      <c r="IA4" t="s">
        <v>50</v>
      </c>
      <c r="IB4" t="s">
        <v>42</v>
      </c>
      <c r="IC4" t="s">
        <v>43</v>
      </c>
      <c r="ID4" t="s">
        <v>44</v>
      </c>
      <c r="IE4" t="s">
        <v>45</v>
      </c>
      <c r="IF4" t="s">
        <v>46</v>
      </c>
      <c r="IG4" t="s">
        <v>69</v>
      </c>
      <c r="IH4" t="s">
        <v>70</v>
      </c>
      <c r="II4" t="s">
        <v>47</v>
      </c>
      <c r="IJ4" t="s">
        <v>48</v>
      </c>
      <c r="IK4" t="s">
        <v>49</v>
      </c>
      <c r="IL4" t="s">
        <v>71</v>
      </c>
      <c r="IM4" t="s">
        <v>82</v>
      </c>
      <c r="IN4" t="s">
        <v>50</v>
      </c>
      <c r="IO4" t="s">
        <v>42</v>
      </c>
      <c r="IP4" t="s">
        <v>43</v>
      </c>
      <c r="IQ4" t="s">
        <v>44</v>
      </c>
      <c r="IR4" t="s">
        <v>45</v>
      </c>
      <c r="IS4" t="s">
        <v>46</v>
      </c>
      <c r="IT4" t="s">
        <v>69</v>
      </c>
      <c r="IU4" t="s">
        <v>70</v>
      </c>
      <c r="IV4" t="s">
        <v>47</v>
      </c>
      <c r="IW4" t="s">
        <v>48</v>
      </c>
      <c r="IX4" t="s">
        <v>49</v>
      </c>
      <c r="IY4" t="s">
        <v>71</v>
      </c>
      <c r="IZ4" t="s">
        <v>82</v>
      </c>
      <c r="JA4" t="s">
        <v>184</v>
      </c>
      <c r="JB4" t="s">
        <v>185</v>
      </c>
      <c r="JC4" t="s">
        <v>50</v>
      </c>
      <c r="JD4" t="s">
        <v>42</v>
      </c>
      <c r="JE4" t="s">
        <v>43</v>
      </c>
      <c r="JF4" t="s">
        <v>44</v>
      </c>
      <c r="JG4" t="s">
        <v>45</v>
      </c>
      <c r="JH4" t="s">
        <v>46</v>
      </c>
      <c r="JI4" t="s">
        <v>69</v>
      </c>
      <c r="JJ4" t="s">
        <v>70</v>
      </c>
      <c r="JK4" t="s">
        <v>47</v>
      </c>
      <c r="JL4" t="s">
        <v>48</v>
      </c>
      <c r="JM4" t="s">
        <v>49</v>
      </c>
      <c r="JN4" t="s">
        <v>71</v>
      </c>
      <c r="JO4" t="s">
        <v>82</v>
      </c>
      <c r="JP4" t="s">
        <v>184</v>
      </c>
      <c r="JQ4" t="s">
        <v>185</v>
      </c>
      <c r="JR4" t="s">
        <v>50</v>
      </c>
      <c r="JS4" t="s">
        <v>241</v>
      </c>
      <c r="JT4" t="s">
        <v>242</v>
      </c>
      <c r="JU4" t="s">
        <v>48</v>
      </c>
      <c r="JV4" t="s">
        <v>49</v>
      </c>
      <c r="JW4" t="s">
        <v>71</v>
      </c>
      <c r="JX4" t="s">
        <v>82</v>
      </c>
      <c r="JY4" t="s">
        <v>50</v>
      </c>
      <c r="JZ4" t="s">
        <v>241</v>
      </c>
      <c r="KA4" t="s">
        <v>242</v>
      </c>
      <c r="KB4" t="s">
        <v>48</v>
      </c>
      <c r="KC4" t="s">
        <v>49</v>
      </c>
      <c r="KD4" t="s">
        <v>71</v>
      </c>
      <c r="KE4" t="s">
        <v>82</v>
      </c>
      <c r="KF4" t="s">
        <v>50</v>
      </c>
    </row>
    <row r="5" spans="1:292" x14ac:dyDescent="0.3">
      <c r="B5" s="20">
        <v>45968.55128472222</v>
      </c>
      <c r="C5" t="s">
        <v>128</v>
      </c>
      <c r="E5" t="s">
        <v>210</v>
      </c>
      <c r="F5" t="s">
        <v>243</v>
      </c>
      <c r="G5">
        <v>53627.8</v>
      </c>
      <c r="H5">
        <v>53627.8</v>
      </c>
      <c r="I5" t="s">
        <v>72</v>
      </c>
      <c r="J5" s="14">
        <v>5.1388888888888887E-2</v>
      </c>
      <c r="K5" t="s">
        <v>74</v>
      </c>
      <c r="L5">
        <v>-18.57</v>
      </c>
      <c r="M5" t="s">
        <v>73</v>
      </c>
      <c r="N5" t="s">
        <v>73</v>
      </c>
      <c r="O5" t="s">
        <v>273</v>
      </c>
      <c r="P5">
        <v>9.0122099999999996</v>
      </c>
      <c r="Q5">
        <v>92955.6</v>
      </c>
      <c r="R5">
        <v>20934.7</v>
      </c>
      <c r="S5">
        <v>0</v>
      </c>
      <c r="T5">
        <v>1281.81</v>
      </c>
      <c r="U5">
        <v>0</v>
      </c>
      <c r="V5">
        <v>72497.3</v>
      </c>
      <c r="W5">
        <v>187678</v>
      </c>
      <c r="X5">
        <v>229701</v>
      </c>
      <c r="Y5">
        <v>0</v>
      </c>
      <c r="Z5">
        <v>0</v>
      </c>
      <c r="AA5">
        <v>0</v>
      </c>
      <c r="AB5">
        <v>0</v>
      </c>
      <c r="AC5">
        <v>0</v>
      </c>
      <c r="AD5">
        <v>417380</v>
      </c>
      <c r="AE5">
        <v>1297.3800000000001</v>
      </c>
      <c r="AF5">
        <v>0</v>
      </c>
      <c r="AG5">
        <v>0</v>
      </c>
      <c r="AH5">
        <v>0</v>
      </c>
      <c r="AI5">
        <v>0</v>
      </c>
      <c r="AJ5">
        <v>701.03499999999997</v>
      </c>
      <c r="AK5">
        <v>0</v>
      </c>
      <c r="AL5">
        <v>1998.41</v>
      </c>
      <c r="AM5">
        <v>0</v>
      </c>
      <c r="AN5">
        <v>0</v>
      </c>
      <c r="AO5">
        <v>0</v>
      </c>
      <c r="AP5">
        <v>0</v>
      </c>
      <c r="AQ5">
        <v>1998.41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1.47665</v>
      </c>
      <c r="BF5">
        <v>7.7144000000000004</v>
      </c>
      <c r="BG5">
        <v>1.8843000000000001</v>
      </c>
      <c r="BH5">
        <v>0</v>
      </c>
      <c r="BI5">
        <v>0.14817</v>
      </c>
      <c r="BJ5">
        <v>0.70096199999999997</v>
      </c>
      <c r="BK5">
        <v>6.49946</v>
      </c>
      <c r="BL5">
        <v>0</v>
      </c>
      <c r="BM5">
        <v>18.4239</v>
      </c>
      <c r="BN5">
        <v>20.146000000000001</v>
      </c>
      <c r="BO5">
        <v>0</v>
      </c>
      <c r="BP5">
        <v>0</v>
      </c>
      <c r="BQ5">
        <v>0</v>
      </c>
      <c r="BR5">
        <v>0</v>
      </c>
      <c r="BS5">
        <v>0</v>
      </c>
      <c r="BT5">
        <v>38.569899999999997</v>
      </c>
      <c r="BU5">
        <v>36.393500000000003</v>
      </c>
      <c r="BV5">
        <v>2.1764800000000002</v>
      </c>
      <c r="BW5">
        <v>0</v>
      </c>
      <c r="BX5">
        <v>0</v>
      </c>
      <c r="BZ5">
        <v>0</v>
      </c>
      <c r="CA5">
        <v>0</v>
      </c>
      <c r="CC5">
        <v>0</v>
      </c>
      <c r="CG5" t="s">
        <v>73</v>
      </c>
      <c r="CH5" t="s">
        <v>73</v>
      </c>
      <c r="CI5" t="s">
        <v>274</v>
      </c>
      <c r="CJ5">
        <v>13362</v>
      </c>
      <c r="CK5">
        <v>87036.6</v>
      </c>
      <c r="CL5">
        <v>33924.5</v>
      </c>
      <c r="CM5">
        <v>0</v>
      </c>
      <c r="CN5">
        <v>58.547499999999999</v>
      </c>
      <c r="CO5">
        <v>13770.5</v>
      </c>
      <c r="CP5">
        <v>72497.3</v>
      </c>
      <c r="CQ5">
        <v>-56408.5</v>
      </c>
      <c r="CR5">
        <v>229701</v>
      </c>
      <c r="CS5">
        <v>0</v>
      </c>
      <c r="CT5">
        <v>0</v>
      </c>
      <c r="CU5">
        <v>0</v>
      </c>
      <c r="CV5">
        <v>-279074</v>
      </c>
      <c r="CW5">
        <v>2015.93</v>
      </c>
      <c r="CX5">
        <v>173293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1.70347</v>
      </c>
      <c r="DZ5">
        <v>7.2869700000000002</v>
      </c>
      <c r="EA5">
        <v>2.9941900000000001</v>
      </c>
      <c r="EB5">
        <v>0</v>
      </c>
      <c r="EC5">
        <v>7.23604E-3</v>
      </c>
      <c r="ED5">
        <v>1.2517400000000001</v>
      </c>
      <c r="EE5">
        <v>6.49946</v>
      </c>
      <c r="EF5">
        <v>-0.14318500000000001</v>
      </c>
      <c r="EG5">
        <v>20.146000000000001</v>
      </c>
      <c r="EH5">
        <v>0</v>
      </c>
      <c r="EI5">
        <v>0</v>
      </c>
      <c r="EJ5">
        <v>0</v>
      </c>
      <c r="EK5">
        <v>-19.4071</v>
      </c>
      <c r="EL5">
        <v>-0.47915200000000002</v>
      </c>
      <c r="EM5">
        <v>20.002800000000001</v>
      </c>
      <c r="EN5">
        <v>20.002800000000001</v>
      </c>
      <c r="EO5">
        <v>0</v>
      </c>
      <c r="EP5">
        <v>0</v>
      </c>
      <c r="EQ5">
        <v>0</v>
      </c>
      <c r="ES5">
        <v>0</v>
      </c>
      <c r="ET5">
        <v>0</v>
      </c>
      <c r="EV5">
        <v>0</v>
      </c>
      <c r="EW5">
        <v>2.11795E-3</v>
      </c>
      <c r="EX5">
        <v>1.6087</v>
      </c>
      <c r="EY5">
        <v>0.78317400000000004</v>
      </c>
      <c r="EZ5">
        <v>0</v>
      </c>
      <c r="FA5">
        <v>0.18849199999999999</v>
      </c>
      <c r="FB5">
        <v>0</v>
      </c>
      <c r="FC5">
        <v>2.3312200000000001</v>
      </c>
      <c r="FD5">
        <v>4.9137000000000004</v>
      </c>
      <c r="FE5">
        <v>5.91967</v>
      </c>
      <c r="FF5">
        <v>0</v>
      </c>
      <c r="FG5">
        <v>0</v>
      </c>
      <c r="FH5">
        <v>0</v>
      </c>
      <c r="FI5">
        <v>0</v>
      </c>
      <c r="FJ5">
        <v>0</v>
      </c>
      <c r="FK5">
        <v>10.833399999999999</v>
      </c>
      <c r="FL5">
        <v>3.4573900000000002</v>
      </c>
      <c r="FM5">
        <v>1.5186599999999999</v>
      </c>
      <c r="FN5">
        <v>1.3004</v>
      </c>
      <c r="FO5">
        <v>0</v>
      </c>
      <c r="FP5">
        <v>1.27426E-2</v>
      </c>
      <c r="FQ5">
        <v>0.53511299999999995</v>
      </c>
      <c r="FR5">
        <v>2.3312200000000001</v>
      </c>
      <c r="FS5">
        <v>3.9215100000000001</v>
      </c>
      <c r="FT5">
        <v>5.91967</v>
      </c>
      <c r="FU5">
        <v>0</v>
      </c>
      <c r="FV5">
        <v>0</v>
      </c>
      <c r="FW5">
        <v>0</v>
      </c>
      <c r="FX5">
        <v>-0.82703300000000002</v>
      </c>
      <c r="FY5">
        <v>-4.4069900000000004</v>
      </c>
      <c r="FZ5">
        <v>9.84117</v>
      </c>
      <c r="GA5" t="s">
        <v>275</v>
      </c>
      <c r="GB5" t="s">
        <v>353</v>
      </c>
      <c r="GC5" t="s">
        <v>244</v>
      </c>
      <c r="GD5" t="s">
        <v>276</v>
      </c>
      <c r="GE5" t="s">
        <v>277</v>
      </c>
      <c r="GF5" t="s">
        <v>354</v>
      </c>
      <c r="GG5" t="s">
        <v>355</v>
      </c>
      <c r="GH5" t="s">
        <v>356</v>
      </c>
      <c r="GK5">
        <v>1.4858899999999999E-3</v>
      </c>
      <c r="GL5">
        <v>2.9755699999999998</v>
      </c>
      <c r="GM5">
        <v>1.15686</v>
      </c>
      <c r="GN5">
        <v>0</v>
      </c>
      <c r="GO5">
        <v>0.17799499999999999</v>
      </c>
      <c r="GP5">
        <v>0</v>
      </c>
      <c r="GQ5">
        <v>4.0902200000000004</v>
      </c>
      <c r="GR5">
        <v>8.41</v>
      </c>
      <c r="GS5">
        <v>11.9474</v>
      </c>
      <c r="GT5">
        <v>0</v>
      </c>
      <c r="GU5">
        <v>0</v>
      </c>
      <c r="GV5">
        <v>0</v>
      </c>
      <c r="GW5">
        <v>0</v>
      </c>
      <c r="GX5">
        <v>0</v>
      </c>
      <c r="GY5">
        <v>20.36</v>
      </c>
      <c r="GZ5">
        <v>7.0879700000000003</v>
      </c>
      <c r="HA5">
        <v>0</v>
      </c>
      <c r="HB5">
        <v>0</v>
      </c>
      <c r="HC5">
        <v>0</v>
      </c>
      <c r="HD5">
        <v>0</v>
      </c>
      <c r="HE5">
        <v>3.8299599999999998</v>
      </c>
      <c r="HF5">
        <v>0</v>
      </c>
      <c r="HG5">
        <v>10.92</v>
      </c>
      <c r="HH5">
        <v>0</v>
      </c>
      <c r="HI5">
        <v>0</v>
      </c>
      <c r="HJ5">
        <v>0</v>
      </c>
      <c r="HK5">
        <v>0</v>
      </c>
      <c r="HL5">
        <v>10.92</v>
      </c>
      <c r="HM5">
        <v>2.3178200000000002</v>
      </c>
      <c r="HN5">
        <v>2.83873</v>
      </c>
      <c r="HO5">
        <v>1.7547299999999999</v>
      </c>
      <c r="HP5">
        <v>0</v>
      </c>
      <c r="HQ5">
        <v>9.5945900000000001E-3</v>
      </c>
      <c r="HR5">
        <v>0.81942499999999996</v>
      </c>
      <c r="HS5">
        <v>4.0902200000000004</v>
      </c>
      <c r="HT5">
        <v>2.7</v>
      </c>
      <c r="HU5">
        <v>11.9474</v>
      </c>
      <c r="HV5">
        <v>0</v>
      </c>
      <c r="HW5">
        <v>0</v>
      </c>
      <c r="HX5">
        <v>0</v>
      </c>
      <c r="HY5">
        <v>-7.8891200000000001</v>
      </c>
      <c r="HZ5">
        <v>-1.23807</v>
      </c>
      <c r="IA5">
        <v>14.65</v>
      </c>
      <c r="IB5">
        <v>0</v>
      </c>
      <c r="IC5">
        <v>0</v>
      </c>
      <c r="ID5">
        <v>0</v>
      </c>
      <c r="IE5">
        <v>0</v>
      </c>
      <c r="IF5">
        <v>0</v>
      </c>
      <c r="IG5">
        <v>0</v>
      </c>
      <c r="IH5">
        <v>0</v>
      </c>
      <c r="II5">
        <v>0</v>
      </c>
      <c r="IJ5">
        <v>0</v>
      </c>
      <c r="IK5">
        <v>0</v>
      </c>
      <c r="IL5">
        <v>0</v>
      </c>
      <c r="IM5">
        <v>0</v>
      </c>
      <c r="IN5">
        <v>0</v>
      </c>
      <c r="IO5">
        <v>2.17693</v>
      </c>
      <c r="IP5">
        <v>1.0486800000000001</v>
      </c>
      <c r="IQ5">
        <v>0.40771200000000002</v>
      </c>
      <c r="IR5">
        <v>0</v>
      </c>
      <c r="IS5">
        <v>6.2730599999999997E-2</v>
      </c>
      <c r="IT5">
        <v>1.17601</v>
      </c>
      <c r="IU5">
        <v>1.4415199999999999</v>
      </c>
      <c r="IV5">
        <v>6.31358</v>
      </c>
      <c r="IW5">
        <v>4.2106199999999996</v>
      </c>
      <c r="IX5">
        <v>0</v>
      </c>
      <c r="IY5">
        <v>0</v>
      </c>
      <c r="IZ5">
        <v>0</v>
      </c>
      <c r="JA5">
        <v>0</v>
      </c>
      <c r="JB5">
        <v>0</v>
      </c>
      <c r="JC5">
        <v>10.5242</v>
      </c>
      <c r="JD5">
        <v>0.81686899999999996</v>
      </c>
      <c r="JE5">
        <v>1.0004500000000001</v>
      </c>
      <c r="JF5">
        <v>0.61841900000000005</v>
      </c>
      <c r="JG5">
        <v>0</v>
      </c>
      <c r="JH5">
        <v>3.38142E-3</v>
      </c>
      <c r="JI5">
        <v>0.28878900000000002</v>
      </c>
      <c r="JJ5">
        <v>1.4415199999999999</v>
      </c>
      <c r="JK5">
        <v>0.952735</v>
      </c>
      <c r="JL5">
        <v>4.2106199999999996</v>
      </c>
      <c r="JM5">
        <v>0</v>
      </c>
      <c r="JN5">
        <v>0</v>
      </c>
      <c r="JO5">
        <v>0</v>
      </c>
      <c r="JP5">
        <v>-2.7803599999999999</v>
      </c>
      <c r="JQ5">
        <v>-0.43633100000000002</v>
      </c>
      <c r="JR5">
        <v>5.1633599999999999</v>
      </c>
    </row>
    <row r="6" spans="1:292" x14ac:dyDescent="0.3">
      <c r="B6" s="20">
        <v>45968.552118055559</v>
      </c>
      <c r="C6" t="s">
        <v>87</v>
      </c>
      <c r="D6" t="s">
        <v>87</v>
      </c>
      <c r="E6" t="s">
        <v>210</v>
      </c>
      <c r="F6" t="s">
        <v>243</v>
      </c>
      <c r="G6">
        <v>53627.8</v>
      </c>
      <c r="H6">
        <v>53627.8</v>
      </c>
      <c r="I6" t="s">
        <v>72</v>
      </c>
      <c r="J6" s="14">
        <v>4.6527777777777779E-2</v>
      </c>
      <c r="K6" t="s">
        <v>74</v>
      </c>
      <c r="L6">
        <v>-18.559999999999999</v>
      </c>
      <c r="M6" t="s">
        <v>73</v>
      </c>
      <c r="N6" t="s">
        <v>73</v>
      </c>
      <c r="O6" t="s">
        <v>278</v>
      </c>
      <c r="P6">
        <v>9.0136699999999994</v>
      </c>
      <c r="Q6">
        <v>92963</v>
      </c>
      <c r="R6">
        <v>20825.8</v>
      </c>
      <c r="S6">
        <v>0</v>
      </c>
      <c r="T6">
        <v>1241.8800000000001</v>
      </c>
      <c r="U6">
        <v>0</v>
      </c>
      <c r="V6">
        <v>72497.3</v>
      </c>
      <c r="W6">
        <v>187537</v>
      </c>
      <c r="X6">
        <v>229701</v>
      </c>
      <c r="Y6">
        <v>0</v>
      </c>
      <c r="Z6">
        <v>0</v>
      </c>
      <c r="AA6">
        <v>0</v>
      </c>
      <c r="AB6">
        <v>0</v>
      </c>
      <c r="AC6">
        <v>0</v>
      </c>
      <c r="AD6">
        <v>417239</v>
      </c>
      <c r="AE6">
        <v>1297.57</v>
      </c>
      <c r="AF6">
        <v>0</v>
      </c>
      <c r="AG6">
        <v>0</v>
      </c>
      <c r="AH6">
        <v>0</v>
      </c>
      <c r="AI6">
        <v>0</v>
      </c>
      <c r="AJ6">
        <v>701.03399999999999</v>
      </c>
      <c r="AK6">
        <v>0</v>
      </c>
      <c r="AL6">
        <v>1998.61</v>
      </c>
      <c r="AM6">
        <v>0</v>
      </c>
      <c r="AN6">
        <v>0</v>
      </c>
      <c r="AO6">
        <v>0</v>
      </c>
      <c r="AP6">
        <v>0</v>
      </c>
      <c r="AQ6">
        <v>1998.61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1.47675</v>
      </c>
      <c r="BF6">
        <v>7.7141299999999999</v>
      </c>
      <c r="BG6">
        <v>1.87033</v>
      </c>
      <c r="BH6">
        <v>0</v>
      </c>
      <c r="BI6">
        <v>0.143563</v>
      </c>
      <c r="BJ6">
        <v>0.70096199999999997</v>
      </c>
      <c r="BK6">
        <v>6.49946</v>
      </c>
      <c r="BL6">
        <v>0</v>
      </c>
      <c r="BM6">
        <v>18.405200000000001</v>
      </c>
      <c r="BN6">
        <v>20.146000000000001</v>
      </c>
      <c r="BO6">
        <v>0</v>
      </c>
      <c r="BP6">
        <v>0</v>
      </c>
      <c r="BQ6">
        <v>0</v>
      </c>
      <c r="BR6">
        <v>0</v>
      </c>
      <c r="BS6">
        <v>0</v>
      </c>
      <c r="BT6">
        <v>38.551200000000001</v>
      </c>
      <c r="BU6">
        <v>36.374600000000001</v>
      </c>
      <c r="BV6">
        <v>2.17659</v>
      </c>
      <c r="BW6">
        <v>0</v>
      </c>
      <c r="BX6">
        <v>1.25</v>
      </c>
      <c r="BY6" t="s">
        <v>86</v>
      </c>
      <c r="BZ6">
        <v>0</v>
      </c>
      <c r="CA6">
        <v>0</v>
      </c>
      <c r="CC6">
        <v>0</v>
      </c>
      <c r="CG6" t="s">
        <v>73</v>
      </c>
      <c r="CH6" t="s">
        <v>73</v>
      </c>
      <c r="CI6" t="s">
        <v>279</v>
      </c>
      <c r="CJ6">
        <v>13322.8</v>
      </c>
      <c r="CK6">
        <v>86990.9</v>
      </c>
      <c r="CL6">
        <v>33907.9</v>
      </c>
      <c r="CM6">
        <v>0</v>
      </c>
      <c r="CN6">
        <v>58.242400000000004</v>
      </c>
      <c r="CO6">
        <v>13770.4</v>
      </c>
      <c r="CP6">
        <v>72497.3</v>
      </c>
      <c r="CQ6">
        <v>-56510.2</v>
      </c>
      <c r="CR6">
        <v>229701</v>
      </c>
      <c r="CS6">
        <v>0</v>
      </c>
      <c r="CT6">
        <v>0</v>
      </c>
      <c r="CU6">
        <v>0</v>
      </c>
      <c r="CV6">
        <v>-279074</v>
      </c>
      <c r="CW6">
        <v>2015.88</v>
      </c>
      <c r="CX6">
        <v>173191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1.6987699999999999</v>
      </c>
      <c r="DZ6">
        <v>7.2835000000000001</v>
      </c>
      <c r="EA6">
        <v>2.9924900000000001</v>
      </c>
      <c r="EB6">
        <v>0</v>
      </c>
      <c r="EC6">
        <v>7.2017499999999998E-3</v>
      </c>
      <c r="ED6">
        <v>1.2517400000000001</v>
      </c>
      <c r="EE6">
        <v>6.49946</v>
      </c>
      <c r="EF6">
        <v>-0.15187500000000001</v>
      </c>
      <c r="EG6">
        <v>20.146000000000001</v>
      </c>
      <c r="EH6">
        <v>0</v>
      </c>
      <c r="EI6">
        <v>0</v>
      </c>
      <c r="EJ6">
        <v>0</v>
      </c>
      <c r="EK6">
        <v>-19.405999999999999</v>
      </c>
      <c r="EL6">
        <v>-0.479018</v>
      </c>
      <c r="EM6">
        <v>19.994199999999999</v>
      </c>
      <c r="EN6">
        <v>19.994199999999999</v>
      </c>
      <c r="EO6">
        <v>0</v>
      </c>
      <c r="EP6">
        <v>0</v>
      </c>
      <c r="EQ6">
        <v>0</v>
      </c>
      <c r="ES6">
        <v>0</v>
      </c>
      <c r="ET6">
        <v>0</v>
      </c>
      <c r="EV6">
        <v>0</v>
      </c>
      <c r="EW6">
        <v>2.1160599999999999E-3</v>
      </c>
      <c r="EX6">
        <v>1.6027499999999999</v>
      </c>
      <c r="EY6">
        <v>0.76748400000000006</v>
      </c>
      <c r="EZ6">
        <v>0</v>
      </c>
      <c r="FA6">
        <v>0.182891</v>
      </c>
      <c r="FB6">
        <v>0</v>
      </c>
      <c r="FC6">
        <v>2.3312200000000001</v>
      </c>
      <c r="FD6">
        <v>4.8864599999999996</v>
      </c>
      <c r="FE6">
        <v>5.91967</v>
      </c>
      <c r="FF6">
        <v>0</v>
      </c>
      <c r="FG6">
        <v>0</v>
      </c>
      <c r="FH6">
        <v>0</v>
      </c>
      <c r="FI6">
        <v>0</v>
      </c>
      <c r="FJ6">
        <v>0</v>
      </c>
      <c r="FK6">
        <v>10.806100000000001</v>
      </c>
      <c r="FL6">
        <v>3.44787</v>
      </c>
      <c r="FM6">
        <v>1.5187600000000001</v>
      </c>
      <c r="FN6">
        <v>1.29874</v>
      </c>
      <c r="FO6">
        <v>0</v>
      </c>
      <c r="FP6">
        <v>1.2640800000000001E-2</v>
      </c>
      <c r="FQ6">
        <v>0.53508500000000003</v>
      </c>
      <c r="FR6">
        <v>2.3312200000000001</v>
      </c>
      <c r="FS6">
        <v>3.9122499999999998</v>
      </c>
      <c r="FT6">
        <v>5.91967</v>
      </c>
      <c r="FU6">
        <v>0</v>
      </c>
      <c r="FV6">
        <v>0</v>
      </c>
      <c r="FW6">
        <v>0</v>
      </c>
      <c r="FX6">
        <v>-0.82703300000000002</v>
      </c>
      <c r="FY6">
        <v>-4.4050399999999996</v>
      </c>
      <c r="FZ6">
        <v>9.8319200000000002</v>
      </c>
      <c r="GA6" t="s">
        <v>275</v>
      </c>
      <c r="GB6" t="s">
        <v>353</v>
      </c>
      <c r="GC6" t="s">
        <v>244</v>
      </c>
      <c r="GD6" t="s">
        <v>276</v>
      </c>
      <c r="GE6" t="s">
        <v>277</v>
      </c>
      <c r="GF6" t="s">
        <v>354</v>
      </c>
      <c r="GG6" t="s">
        <v>355</v>
      </c>
      <c r="GH6" t="s">
        <v>356</v>
      </c>
      <c r="GK6">
        <v>1.48518E-3</v>
      </c>
      <c r="GL6">
        <v>2.9728300000000001</v>
      </c>
      <c r="GM6">
        <v>1.1413800000000001</v>
      </c>
      <c r="GN6">
        <v>0</v>
      </c>
      <c r="GO6">
        <v>0.17227899999999999</v>
      </c>
      <c r="GP6">
        <v>0</v>
      </c>
      <c r="GQ6">
        <v>4.09023</v>
      </c>
      <c r="GR6">
        <v>8.3699999999999992</v>
      </c>
      <c r="GS6">
        <v>11.9474</v>
      </c>
      <c r="GT6">
        <v>0</v>
      </c>
      <c r="GU6">
        <v>0</v>
      </c>
      <c r="GV6">
        <v>0</v>
      </c>
      <c r="GW6">
        <v>0</v>
      </c>
      <c r="GX6">
        <v>0</v>
      </c>
      <c r="GY6">
        <v>20.32</v>
      </c>
      <c r="GZ6">
        <v>7.0890199999999997</v>
      </c>
      <c r="HA6">
        <v>0</v>
      </c>
      <c r="HB6">
        <v>0</v>
      </c>
      <c r="HC6">
        <v>0</v>
      </c>
      <c r="HD6">
        <v>0</v>
      </c>
      <c r="HE6">
        <v>3.8299599999999998</v>
      </c>
      <c r="HF6">
        <v>0</v>
      </c>
      <c r="HG6">
        <v>10.92</v>
      </c>
      <c r="HH6">
        <v>0</v>
      </c>
      <c r="HI6">
        <v>0</v>
      </c>
      <c r="HJ6">
        <v>0</v>
      </c>
      <c r="HK6">
        <v>0</v>
      </c>
      <c r="HL6">
        <v>10.92</v>
      </c>
      <c r="HM6">
        <v>2.31169</v>
      </c>
      <c r="HN6">
        <v>2.83792</v>
      </c>
      <c r="HO6">
        <v>1.7530600000000001</v>
      </c>
      <c r="HP6">
        <v>0</v>
      </c>
      <c r="HQ6">
        <v>9.5600700000000004E-3</v>
      </c>
      <c r="HR6">
        <v>0.81942499999999996</v>
      </c>
      <c r="HS6">
        <v>4.09023</v>
      </c>
      <c r="HT6">
        <v>2.69</v>
      </c>
      <c r="HU6">
        <v>11.9474</v>
      </c>
      <c r="HV6">
        <v>0</v>
      </c>
      <c r="HW6">
        <v>0</v>
      </c>
      <c r="HX6">
        <v>0</v>
      </c>
      <c r="HY6">
        <v>-7.8891200000000001</v>
      </c>
      <c r="HZ6">
        <v>-1.2379500000000001</v>
      </c>
      <c r="IA6">
        <v>14.64</v>
      </c>
      <c r="IB6">
        <v>0</v>
      </c>
      <c r="IC6">
        <v>0</v>
      </c>
      <c r="ID6">
        <v>0</v>
      </c>
      <c r="IE6">
        <v>0</v>
      </c>
      <c r="IF6">
        <v>0</v>
      </c>
      <c r="IG6">
        <v>0</v>
      </c>
      <c r="IH6">
        <v>0</v>
      </c>
      <c r="II6">
        <v>0</v>
      </c>
      <c r="IJ6">
        <v>0</v>
      </c>
      <c r="IK6">
        <v>0</v>
      </c>
      <c r="IL6">
        <v>0</v>
      </c>
      <c r="IM6">
        <v>0</v>
      </c>
      <c r="IN6">
        <v>0</v>
      </c>
      <c r="IO6">
        <v>2.1772499999999999</v>
      </c>
      <c r="IP6">
        <v>1.0477099999999999</v>
      </c>
      <c r="IQ6">
        <v>0.40225499999999997</v>
      </c>
      <c r="IR6">
        <v>0</v>
      </c>
      <c r="IS6">
        <v>6.0716199999999998E-2</v>
      </c>
      <c r="IT6">
        <v>1.17601</v>
      </c>
      <c r="IU6">
        <v>1.4415199999999999</v>
      </c>
      <c r="IV6">
        <v>6.3054600000000001</v>
      </c>
      <c r="IW6">
        <v>4.2106300000000001</v>
      </c>
      <c r="IX6">
        <v>0</v>
      </c>
      <c r="IY6">
        <v>0</v>
      </c>
      <c r="IZ6">
        <v>0</v>
      </c>
      <c r="JA6">
        <v>0</v>
      </c>
      <c r="JB6">
        <v>0</v>
      </c>
      <c r="JC6">
        <v>10.5161</v>
      </c>
      <c r="JD6">
        <v>0.81470799999999999</v>
      </c>
      <c r="JE6">
        <v>1.00017</v>
      </c>
      <c r="JF6">
        <v>0.61782999999999999</v>
      </c>
      <c r="JG6">
        <v>0</v>
      </c>
      <c r="JH6">
        <v>3.3692499999999998E-3</v>
      </c>
      <c r="JI6">
        <v>0.28878999999999999</v>
      </c>
      <c r="JJ6">
        <v>1.4415199999999999</v>
      </c>
      <c r="JK6">
        <v>0.94972900000000005</v>
      </c>
      <c r="JL6">
        <v>4.2106300000000001</v>
      </c>
      <c r="JM6">
        <v>0</v>
      </c>
      <c r="JN6">
        <v>0</v>
      </c>
      <c r="JO6">
        <v>0</v>
      </c>
      <c r="JP6">
        <v>-2.7803599999999999</v>
      </c>
      <c r="JQ6">
        <v>-0.43629200000000001</v>
      </c>
      <c r="JR6">
        <v>5.1603599999999998</v>
      </c>
    </row>
    <row r="7" spans="1:292" x14ac:dyDescent="0.3">
      <c r="B7" s="20">
        <v>45968.553483796299</v>
      </c>
      <c r="C7" t="s">
        <v>120</v>
      </c>
      <c r="E7" t="s">
        <v>211</v>
      </c>
      <c r="F7" t="s">
        <v>243</v>
      </c>
      <c r="G7">
        <v>53627.8</v>
      </c>
      <c r="H7">
        <v>53627.8</v>
      </c>
      <c r="I7" t="s">
        <v>72</v>
      </c>
      <c r="J7" s="14">
        <v>7.8472222222222221E-2</v>
      </c>
      <c r="K7" t="s">
        <v>74</v>
      </c>
      <c r="L7">
        <v>-12.14</v>
      </c>
      <c r="M7" t="s">
        <v>73</v>
      </c>
      <c r="N7" t="s">
        <v>73</v>
      </c>
      <c r="O7" t="s">
        <v>273</v>
      </c>
      <c r="P7">
        <v>36.968899999999998</v>
      </c>
      <c r="Q7">
        <v>45913</v>
      </c>
      <c r="R7">
        <v>23713.599999999999</v>
      </c>
      <c r="S7">
        <v>0</v>
      </c>
      <c r="T7">
        <v>3641.4</v>
      </c>
      <c r="U7">
        <v>0</v>
      </c>
      <c r="V7">
        <v>72497.3</v>
      </c>
      <c r="W7">
        <v>145802</v>
      </c>
      <c r="X7">
        <v>229701</v>
      </c>
      <c r="Y7">
        <v>0</v>
      </c>
      <c r="Z7">
        <v>0</v>
      </c>
      <c r="AA7">
        <v>0</v>
      </c>
      <c r="AB7">
        <v>0</v>
      </c>
      <c r="AC7">
        <v>0</v>
      </c>
      <c r="AD7">
        <v>375504</v>
      </c>
      <c r="AE7">
        <v>5321</v>
      </c>
      <c r="AF7">
        <v>0</v>
      </c>
      <c r="AG7">
        <v>0</v>
      </c>
      <c r="AH7">
        <v>0</v>
      </c>
      <c r="AI7">
        <v>0</v>
      </c>
      <c r="AJ7">
        <v>797.79100000000005</v>
      </c>
      <c r="AK7">
        <v>0</v>
      </c>
      <c r="AL7">
        <v>6118.79</v>
      </c>
      <c r="AM7">
        <v>0</v>
      </c>
      <c r="AN7">
        <v>0</v>
      </c>
      <c r="AO7">
        <v>0</v>
      </c>
      <c r="AP7">
        <v>0</v>
      </c>
      <c r="AQ7">
        <v>6118.79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5.8951700000000002</v>
      </c>
      <c r="BF7">
        <v>3.8495200000000001</v>
      </c>
      <c r="BG7">
        <v>2.2165400000000002</v>
      </c>
      <c r="BH7">
        <v>0</v>
      </c>
      <c r="BI7">
        <v>0.42622599999999999</v>
      </c>
      <c r="BJ7">
        <v>0.79928299999999997</v>
      </c>
      <c r="BK7">
        <v>6.5511200000000001</v>
      </c>
      <c r="BL7">
        <v>0</v>
      </c>
      <c r="BM7">
        <v>19.7379</v>
      </c>
      <c r="BN7">
        <v>20.281300000000002</v>
      </c>
      <c r="BO7">
        <v>0</v>
      </c>
      <c r="BP7">
        <v>0</v>
      </c>
      <c r="BQ7">
        <v>0</v>
      </c>
      <c r="BR7">
        <v>0</v>
      </c>
      <c r="BS7">
        <v>0</v>
      </c>
      <c r="BT7">
        <v>40.019199999999998</v>
      </c>
      <c r="BU7">
        <v>33.329300000000003</v>
      </c>
      <c r="BV7">
        <v>6.6898799999999996</v>
      </c>
      <c r="BW7">
        <v>0</v>
      </c>
      <c r="BX7">
        <v>0</v>
      </c>
      <c r="BZ7">
        <v>0</v>
      </c>
      <c r="CA7">
        <v>0</v>
      </c>
      <c r="CC7">
        <v>0</v>
      </c>
      <c r="CG7" t="s">
        <v>73</v>
      </c>
      <c r="CH7" t="s">
        <v>73</v>
      </c>
      <c r="CI7" t="s">
        <v>280</v>
      </c>
      <c r="CJ7">
        <v>71407.7</v>
      </c>
      <c r="CK7">
        <v>38076.6</v>
      </c>
      <c r="CL7">
        <v>38688.5</v>
      </c>
      <c r="CM7">
        <v>0</v>
      </c>
      <c r="CN7">
        <v>316.96699999999998</v>
      </c>
      <c r="CO7">
        <v>16124</v>
      </c>
      <c r="CP7">
        <v>72497.3</v>
      </c>
      <c r="CQ7">
        <v>9301.16</v>
      </c>
      <c r="CR7">
        <v>229701</v>
      </c>
      <c r="CS7">
        <v>0</v>
      </c>
      <c r="CT7">
        <v>0</v>
      </c>
      <c r="CU7">
        <v>0</v>
      </c>
      <c r="CV7">
        <v>-229420</v>
      </c>
      <c r="CW7">
        <v>1610.24</v>
      </c>
      <c r="CX7">
        <v>239003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9.0553799999999995</v>
      </c>
      <c r="DZ7">
        <v>3.02867</v>
      </c>
      <c r="EA7">
        <v>3.65001</v>
      </c>
      <c r="EB7">
        <v>0</v>
      </c>
      <c r="EC7">
        <v>4.1568399999999998E-2</v>
      </c>
      <c r="ED7">
        <v>1.47648</v>
      </c>
      <c r="EE7">
        <v>6.5511200000000001</v>
      </c>
      <c r="EF7">
        <v>7.5951599999999999</v>
      </c>
      <c r="EG7">
        <v>20.281300000000002</v>
      </c>
      <c r="EH7">
        <v>0</v>
      </c>
      <c r="EI7">
        <v>0</v>
      </c>
      <c r="EJ7">
        <v>0</v>
      </c>
      <c r="EK7">
        <v>-15.8133</v>
      </c>
      <c r="EL7">
        <v>-0.39476699999999998</v>
      </c>
      <c r="EM7">
        <v>27.8765</v>
      </c>
      <c r="EN7">
        <v>27.8765</v>
      </c>
      <c r="EO7">
        <v>0</v>
      </c>
      <c r="EP7">
        <v>0</v>
      </c>
      <c r="EQ7">
        <v>0</v>
      </c>
      <c r="ES7">
        <v>0</v>
      </c>
      <c r="ET7">
        <v>0</v>
      </c>
      <c r="EV7">
        <v>0</v>
      </c>
      <c r="EW7">
        <v>5.9201899999999997E-3</v>
      </c>
      <c r="EX7">
        <v>1.363</v>
      </c>
      <c r="EY7">
        <v>1.3730500000000001</v>
      </c>
      <c r="EZ7">
        <v>0</v>
      </c>
      <c r="FA7">
        <v>0.53295999999999999</v>
      </c>
      <c r="FB7">
        <v>0</v>
      </c>
      <c r="FC7">
        <v>2.3312200000000001</v>
      </c>
      <c r="FD7">
        <v>5.6061500000000004</v>
      </c>
      <c r="FE7">
        <v>5.91967</v>
      </c>
      <c r="FF7">
        <v>0</v>
      </c>
      <c r="FG7">
        <v>0</v>
      </c>
      <c r="FH7">
        <v>0</v>
      </c>
      <c r="FI7">
        <v>0</v>
      </c>
      <c r="FJ7">
        <v>0</v>
      </c>
      <c r="FK7">
        <v>11.5258</v>
      </c>
      <c r="FL7">
        <v>12.928900000000001</v>
      </c>
      <c r="FM7">
        <v>0.46299800000000002</v>
      </c>
      <c r="FN7">
        <v>2.52251</v>
      </c>
      <c r="FO7">
        <v>0</v>
      </c>
      <c r="FP7">
        <v>7.8879299999999999E-2</v>
      </c>
      <c r="FQ7">
        <v>0.62571500000000002</v>
      </c>
      <c r="FR7">
        <v>2.3312200000000001</v>
      </c>
      <c r="FS7">
        <v>15.225099999999999</v>
      </c>
      <c r="FT7">
        <v>5.91967</v>
      </c>
      <c r="FU7">
        <v>0</v>
      </c>
      <c r="FV7">
        <v>0</v>
      </c>
      <c r="FW7">
        <v>0</v>
      </c>
      <c r="FX7">
        <v>-0.52832199999999996</v>
      </c>
      <c r="FY7">
        <v>-3.1967400000000001</v>
      </c>
      <c r="FZ7">
        <v>21.1448</v>
      </c>
      <c r="GA7" t="s">
        <v>275</v>
      </c>
      <c r="GB7" t="s">
        <v>353</v>
      </c>
      <c r="GC7" t="s">
        <v>244</v>
      </c>
      <c r="GD7" t="s">
        <v>276</v>
      </c>
      <c r="GE7" t="s">
        <v>277</v>
      </c>
      <c r="GF7" t="s">
        <v>354</v>
      </c>
      <c r="GG7" t="s">
        <v>355</v>
      </c>
      <c r="GH7" t="s">
        <v>356</v>
      </c>
      <c r="GK7">
        <v>5.0663699999999997E-3</v>
      </c>
      <c r="GL7">
        <v>1.8194699999999999</v>
      </c>
      <c r="GM7">
        <v>1.4678500000000001</v>
      </c>
      <c r="GN7">
        <v>0</v>
      </c>
      <c r="GO7">
        <v>0.43381599999999998</v>
      </c>
      <c r="GP7">
        <v>0</v>
      </c>
      <c r="GQ7">
        <v>4.0902200000000004</v>
      </c>
      <c r="GR7">
        <v>7.82</v>
      </c>
      <c r="GS7">
        <v>11.9474</v>
      </c>
      <c r="GT7">
        <v>0</v>
      </c>
      <c r="GU7">
        <v>0</v>
      </c>
      <c r="GV7">
        <v>0</v>
      </c>
      <c r="GW7">
        <v>0</v>
      </c>
      <c r="GX7">
        <v>0</v>
      </c>
      <c r="GY7">
        <v>19.77</v>
      </c>
      <c r="GZ7">
        <v>29.0702</v>
      </c>
      <c r="HA7">
        <v>0</v>
      </c>
      <c r="HB7">
        <v>0</v>
      </c>
      <c r="HC7">
        <v>0</v>
      </c>
      <c r="HD7">
        <v>0</v>
      </c>
      <c r="HE7">
        <v>4.3585700000000003</v>
      </c>
      <c r="HF7">
        <v>0</v>
      </c>
      <c r="HG7">
        <v>33.43</v>
      </c>
      <c r="HH7">
        <v>0</v>
      </c>
      <c r="HI7">
        <v>0</v>
      </c>
      <c r="HJ7">
        <v>0</v>
      </c>
      <c r="HK7">
        <v>0</v>
      </c>
      <c r="HL7">
        <v>33.43</v>
      </c>
      <c r="HM7">
        <v>10.2873</v>
      </c>
      <c r="HN7">
        <v>1.1004100000000001</v>
      </c>
      <c r="HO7">
        <v>2.4867599999999999</v>
      </c>
      <c r="HP7">
        <v>0</v>
      </c>
      <c r="HQ7">
        <v>4.8837800000000001E-2</v>
      </c>
      <c r="HR7">
        <v>0.96274499999999996</v>
      </c>
      <c r="HS7">
        <v>4.0902200000000004</v>
      </c>
      <c r="HT7">
        <v>11.9</v>
      </c>
      <c r="HU7">
        <v>11.9474</v>
      </c>
      <c r="HV7">
        <v>0</v>
      </c>
      <c r="HW7">
        <v>0</v>
      </c>
      <c r="HX7">
        <v>0</v>
      </c>
      <c r="HY7">
        <v>-5.8740699999999997</v>
      </c>
      <c r="HZ7">
        <v>-1.21471</v>
      </c>
      <c r="IA7">
        <v>23.85</v>
      </c>
      <c r="IB7">
        <v>0</v>
      </c>
      <c r="IC7">
        <v>0</v>
      </c>
      <c r="ID7">
        <v>0</v>
      </c>
      <c r="IE7">
        <v>0</v>
      </c>
      <c r="IF7">
        <v>0</v>
      </c>
      <c r="IG7">
        <v>0</v>
      </c>
      <c r="IH7">
        <v>0</v>
      </c>
      <c r="II7">
        <v>0</v>
      </c>
      <c r="IJ7">
        <v>0</v>
      </c>
      <c r="IK7">
        <v>0</v>
      </c>
      <c r="IL7">
        <v>0</v>
      </c>
      <c r="IM7">
        <v>0</v>
      </c>
      <c r="IN7">
        <v>0</v>
      </c>
      <c r="IO7">
        <v>8.9279600000000006</v>
      </c>
      <c r="IP7">
        <v>0.64123600000000003</v>
      </c>
      <c r="IQ7">
        <v>0.51731400000000005</v>
      </c>
      <c r="IR7">
        <v>0</v>
      </c>
      <c r="IS7">
        <v>0.152889</v>
      </c>
      <c r="IT7">
        <v>1.33832</v>
      </c>
      <c r="IU7">
        <v>1.4415199999999999</v>
      </c>
      <c r="IV7">
        <v>13.0192</v>
      </c>
      <c r="IW7">
        <v>4.2106199999999996</v>
      </c>
      <c r="IX7">
        <v>0</v>
      </c>
      <c r="IY7">
        <v>0</v>
      </c>
      <c r="IZ7">
        <v>0</v>
      </c>
      <c r="JA7">
        <v>0</v>
      </c>
      <c r="JB7">
        <v>0</v>
      </c>
      <c r="JC7">
        <v>17.229900000000001</v>
      </c>
      <c r="JD7">
        <v>3.6255500000000001</v>
      </c>
      <c r="JE7">
        <v>0.387818</v>
      </c>
      <c r="JF7">
        <v>0.87640899999999999</v>
      </c>
      <c r="JG7">
        <v>0</v>
      </c>
      <c r="JH7">
        <v>1.7211899999999999E-2</v>
      </c>
      <c r="JI7">
        <v>0.33929999999999999</v>
      </c>
      <c r="JJ7">
        <v>1.4415199999999999</v>
      </c>
      <c r="JK7">
        <v>4.1895100000000003</v>
      </c>
      <c r="JL7">
        <v>4.2106199999999996</v>
      </c>
      <c r="JM7">
        <v>0</v>
      </c>
      <c r="JN7">
        <v>0</v>
      </c>
      <c r="JO7">
        <v>0</v>
      </c>
      <c r="JP7">
        <v>-2.0701900000000002</v>
      </c>
      <c r="JQ7">
        <v>-0.42809799999999998</v>
      </c>
      <c r="JR7">
        <v>8.4001400000000004</v>
      </c>
    </row>
    <row r="8" spans="1:292" x14ac:dyDescent="0.3">
      <c r="B8" s="20">
        <v>45968.554513888892</v>
      </c>
      <c r="C8" t="s">
        <v>163</v>
      </c>
      <c r="E8" t="s">
        <v>211</v>
      </c>
      <c r="F8" t="s">
        <v>243</v>
      </c>
      <c r="G8">
        <v>53627.8</v>
      </c>
      <c r="H8">
        <v>53627.8</v>
      </c>
      <c r="I8" t="s">
        <v>72</v>
      </c>
      <c r="J8" s="14">
        <v>5.9027777777777776E-2</v>
      </c>
      <c r="K8" t="s">
        <v>74</v>
      </c>
      <c r="L8">
        <v>-12.06</v>
      </c>
      <c r="M8" t="s">
        <v>73</v>
      </c>
      <c r="N8" t="s">
        <v>73</v>
      </c>
      <c r="O8" t="s">
        <v>278</v>
      </c>
      <c r="P8">
        <v>37.094499999999996</v>
      </c>
      <c r="Q8">
        <v>46077.8</v>
      </c>
      <c r="R8">
        <v>23068.3</v>
      </c>
      <c r="S8">
        <v>0</v>
      </c>
      <c r="T8">
        <v>3265.19</v>
      </c>
      <c r="U8">
        <v>0</v>
      </c>
      <c r="V8">
        <v>72497.3</v>
      </c>
      <c r="W8">
        <v>144946</v>
      </c>
      <c r="X8">
        <v>229701</v>
      </c>
      <c r="Y8">
        <v>0</v>
      </c>
      <c r="Z8">
        <v>0</v>
      </c>
      <c r="AA8">
        <v>0</v>
      </c>
      <c r="AB8">
        <v>0</v>
      </c>
      <c r="AC8">
        <v>0</v>
      </c>
      <c r="AD8">
        <v>374647</v>
      </c>
      <c r="AE8">
        <v>5338.83</v>
      </c>
      <c r="AF8">
        <v>0</v>
      </c>
      <c r="AG8">
        <v>0</v>
      </c>
      <c r="AH8">
        <v>0</v>
      </c>
      <c r="AI8">
        <v>0</v>
      </c>
      <c r="AJ8">
        <v>797.79</v>
      </c>
      <c r="AK8">
        <v>0</v>
      </c>
      <c r="AL8">
        <v>6136.62</v>
      </c>
      <c r="AM8">
        <v>0</v>
      </c>
      <c r="AN8">
        <v>0</v>
      </c>
      <c r="AO8">
        <v>0</v>
      </c>
      <c r="AP8">
        <v>0</v>
      </c>
      <c r="AQ8">
        <v>6136.62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5.9139200000000001</v>
      </c>
      <c r="BF8">
        <v>3.8538100000000002</v>
      </c>
      <c r="BG8">
        <v>2.1358700000000002</v>
      </c>
      <c r="BH8">
        <v>0</v>
      </c>
      <c r="BI8">
        <v>0.38202799999999998</v>
      </c>
      <c r="BJ8">
        <v>0.79928299999999997</v>
      </c>
      <c r="BK8">
        <v>6.5511299999999997</v>
      </c>
      <c r="BL8">
        <v>0</v>
      </c>
      <c r="BM8">
        <v>19.635999999999999</v>
      </c>
      <c r="BN8">
        <v>20.281400000000001</v>
      </c>
      <c r="BO8">
        <v>0</v>
      </c>
      <c r="BP8">
        <v>0</v>
      </c>
      <c r="BQ8">
        <v>0</v>
      </c>
      <c r="BR8">
        <v>0</v>
      </c>
      <c r="BS8">
        <v>0</v>
      </c>
      <c r="BT8">
        <v>39.917400000000001</v>
      </c>
      <c r="BU8">
        <v>33.208799999999997</v>
      </c>
      <c r="BV8">
        <v>6.7086100000000002</v>
      </c>
      <c r="BW8">
        <v>0</v>
      </c>
      <c r="BX8">
        <v>1</v>
      </c>
      <c r="BY8" t="s">
        <v>183</v>
      </c>
      <c r="BZ8">
        <v>0</v>
      </c>
      <c r="CA8">
        <v>0</v>
      </c>
      <c r="CC8">
        <v>0</v>
      </c>
      <c r="CG8" t="s">
        <v>73</v>
      </c>
      <c r="CH8" t="s">
        <v>73</v>
      </c>
      <c r="CI8" t="s">
        <v>281</v>
      </c>
      <c r="CJ8">
        <v>71142.100000000006</v>
      </c>
      <c r="CK8">
        <v>38057.800000000003</v>
      </c>
      <c r="CL8">
        <v>38653.4</v>
      </c>
      <c r="CM8">
        <v>0</v>
      </c>
      <c r="CN8">
        <v>315.61399999999998</v>
      </c>
      <c r="CO8">
        <v>16123.9</v>
      </c>
      <c r="CP8">
        <v>72497.3</v>
      </c>
      <c r="CQ8">
        <v>8980.57</v>
      </c>
      <c r="CR8">
        <v>229701</v>
      </c>
      <c r="CS8">
        <v>0</v>
      </c>
      <c r="CT8">
        <v>0</v>
      </c>
      <c r="CU8">
        <v>0</v>
      </c>
      <c r="CV8">
        <v>-229420</v>
      </c>
      <c r="CW8">
        <v>1610.36</v>
      </c>
      <c r="CX8">
        <v>238682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9.0226299999999995</v>
      </c>
      <c r="DZ8">
        <v>3.02732</v>
      </c>
      <c r="EA8">
        <v>3.64534</v>
      </c>
      <c r="EB8">
        <v>0</v>
      </c>
      <c r="EC8">
        <v>4.1445700000000002E-2</v>
      </c>
      <c r="ED8">
        <v>1.47648</v>
      </c>
      <c r="EE8">
        <v>6.5511299999999997</v>
      </c>
      <c r="EF8">
        <v>7.5569100000000002</v>
      </c>
      <c r="EG8">
        <v>20.281400000000001</v>
      </c>
      <c r="EH8">
        <v>0</v>
      </c>
      <c r="EI8">
        <v>0</v>
      </c>
      <c r="EJ8">
        <v>0</v>
      </c>
      <c r="EK8">
        <v>-15.8126</v>
      </c>
      <c r="EL8">
        <v>-0.39481500000000003</v>
      </c>
      <c r="EM8">
        <v>27.8383</v>
      </c>
      <c r="EN8">
        <v>27.8383</v>
      </c>
      <c r="EO8">
        <v>0</v>
      </c>
      <c r="EP8">
        <v>0</v>
      </c>
      <c r="EQ8">
        <v>0</v>
      </c>
      <c r="ES8">
        <v>0</v>
      </c>
      <c r="ET8">
        <v>0</v>
      </c>
      <c r="EV8">
        <v>0</v>
      </c>
      <c r="EW8">
        <v>5.9306599999999999E-3</v>
      </c>
      <c r="EX8">
        <v>1.3333200000000001</v>
      </c>
      <c r="EY8">
        <v>1.2688900000000001</v>
      </c>
      <c r="EZ8">
        <v>0</v>
      </c>
      <c r="FA8">
        <v>0.47686000000000001</v>
      </c>
      <c r="FB8">
        <v>0</v>
      </c>
      <c r="FC8">
        <v>2.3312200000000001</v>
      </c>
      <c r="FD8">
        <v>5.41622</v>
      </c>
      <c r="FE8">
        <v>5.91967</v>
      </c>
      <c r="FF8">
        <v>0</v>
      </c>
      <c r="FG8">
        <v>0</v>
      </c>
      <c r="FH8">
        <v>0</v>
      </c>
      <c r="FI8">
        <v>0</v>
      </c>
      <c r="FJ8">
        <v>0</v>
      </c>
      <c r="FK8">
        <v>11.335900000000001</v>
      </c>
      <c r="FL8">
        <v>12.885899999999999</v>
      </c>
      <c r="FM8">
        <v>0.46310000000000001</v>
      </c>
      <c r="FN8">
        <v>2.5131999999999999</v>
      </c>
      <c r="FO8">
        <v>0</v>
      </c>
      <c r="FP8">
        <v>7.7750700000000006E-2</v>
      </c>
      <c r="FQ8">
        <v>0.62571600000000005</v>
      </c>
      <c r="FR8">
        <v>2.3312200000000001</v>
      </c>
      <c r="FS8">
        <v>15.1691</v>
      </c>
      <c r="FT8">
        <v>5.91967</v>
      </c>
      <c r="FU8">
        <v>0</v>
      </c>
      <c r="FV8">
        <v>0</v>
      </c>
      <c r="FW8">
        <v>0</v>
      </c>
      <c r="FX8">
        <v>-0.52832199999999996</v>
      </c>
      <c r="FY8">
        <v>-3.1995300000000002</v>
      </c>
      <c r="FZ8">
        <v>21.088699999999999</v>
      </c>
      <c r="GA8" t="s">
        <v>275</v>
      </c>
      <c r="GB8" t="s">
        <v>353</v>
      </c>
      <c r="GC8" t="s">
        <v>244</v>
      </c>
      <c r="GD8" t="s">
        <v>276</v>
      </c>
      <c r="GE8" t="s">
        <v>277</v>
      </c>
      <c r="GF8" t="s">
        <v>354</v>
      </c>
      <c r="GG8" t="s">
        <v>355</v>
      </c>
      <c r="GH8" t="s">
        <v>356</v>
      </c>
      <c r="GK8">
        <v>5.0791100000000004E-3</v>
      </c>
      <c r="GL8">
        <v>1.8022499999999999</v>
      </c>
      <c r="GM8">
        <v>1.38137</v>
      </c>
      <c r="GN8">
        <v>0</v>
      </c>
      <c r="GO8">
        <v>0.38875700000000002</v>
      </c>
      <c r="GP8">
        <v>0</v>
      </c>
      <c r="GQ8">
        <v>4.09023</v>
      </c>
      <c r="GR8">
        <v>7.67</v>
      </c>
      <c r="GS8">
        <v>11.9474</v>
      </c>
      <c r="GT8">
        <v>0</v>
      </c>
      <c r="GU8">
        <v>0</v>
      </c>
      <c r="GV8">
        <v>0</v>
      </c>
      <c r="GW8">
        <v>0</v>
      </c>
      <c r="GX8">
        <v>0</v>
      </c>
      <c r="GY8">
        <v>19.62</v>
      </c>
      <c r="GZ8">
        <v>29.1676</v>
      </c>
      <c r="HA8">
        <v>0</v>
      </c>
      <c r="HB8">
        <v>0</v>
      </c>
      <c r="HC8">
        <v>0</v>
      </c>
      <c r="HD8">
        <v>0</v>
      </c>
      <c r="HE8">
        <v>4.3585700000000003</v>
      </c>
      <c r="HF8">
        <v>0</v>
      </c>
      <c r="HG8">
        <v>33.53</v>
      </c>
      <c r="HH8">
        <v>0</v>
      </c>
      <c r="HI8">
        <v>0</v>
      </c>
      <c r="HJ8">
        <v>0</v>
      </c>
      <c r="HK8">
        <v>0</v>
      </c>
      <c r="HL8">
        <v>33.53</v>
      </c>
      <c r="HM8">
        <v>10.2491</v>
      </c>
      <c r="HN8">
        <v>1.10019</v>
      </c>
      <c r="HO8">
        <v>2.4820099999999998</v>
      </c>
      <c r="HP8">
        <v>0</v>
      </c>
      <c r="HQ8">
        <v>4.8628999999999999E-2</v>
      </c>
      <c r="HR8">
        <v>0.96274400000000004</v>
      </c>
      <c r="HS8">
        <v>4.09023</v>
      </c>
      <c r="HT8">
        <v>11.85</v>
      </c>
      <c r="HU8">
        <v>11.9474</v>
      </c>
      <c r="HV8">
        <v>0</v>
      </c>
      <c r="HW8">
        <v>0</v>
      </c>
      <c r="HX8">
        <v>0</v>
      </c>
      <c r="HY8">
        <v>-5.8740600000000001</v>
      </c>
      <c r="HZ8">
        <v>-1.2143999999999999</v>
      </c>
      <c r="IA8">
        <v>23.8</v>
      </c>
      <c r="IB8">
        <v>0</v>
      </c>
      <c r="IC8">
        <v>0</v>
      </c>
      <c r="ID8">
        <v>0</v>
      </c>
      <c r="IE8">
        <v>0</v>
      </c>
      <c r="IF8">
        <v>0</v>
      </c>
      <c r="IG8">
        <v>0</v>
      </c>
      <c r="IH8">
        <v>0</v>
      </c>
      <c r="II8">
        <v>0</v>
      </c>
      <c r="IJ8">
        <v>0</v>
      </c>
      <c r="IK8">
        <v>0</v>
      </c>
      <c r="IL8">
        <v>0</v>
      </c>
      <c r="IM8">
        <v>0</v>
      </c>
      <c r="IN8">
        <v>0</v>
      </c>
      <c r="IO8">
        <v>8.9578799999999994</v>
      </c>
      <c r="IP8">
        <v>0.63516600000000001</v>
      </c>
      <c r="IQ8">
        <v>0.48683500000000002</v>
      </c>
      <c r="IR8">
        <v>0</v>
      </c>
      <c r="IS8">
        <v>0.13700999999999999</v>
      </c>
      <c r="IT8">
        <v>1.33832</v>
      </c>
      <c r="IU8">
        <v>1.4415199999999999</v>
      </c>
      <c r="IV8">
        <v>12.996700000000001</v>
      </c>
      <c r="IW8">
        <v>4.2106300000000001</v>
      </c>
      <c r="IX8">
        <v>0</v>
      </c>
      <c r="IY8">
        <v>0</v>
      </c>
      <c r="IZ8">
        <v>0</v>
      </c>
      <c r="JA8">
        <v>0</v>
      </c>
      <c r="JB8">
        <v>0</v>
      </c>
      <c r="JC8">
        <v>17.2074</v>
      </c>
      <c r="JD8">
        <v>3.6120999999999999</v>
      </c>
      <c r="JE8">
        <v>0.387741</v>
      </c>
      <c r="JF8">
        <v>0.87473500000000004</v>
      </c>
      <c r="JG8">
        <v>0</v>
      </c>
      <c r="JH8">
        <v>1.7138299999999999E-2</v>
      </c>
      <c r="JI8">
        <v>0.33929999999999999</v>
      </c>
      <c r="JJ8">
        <v>1.4415199999999999</v>
      </c>
      <c r="JK8">
        <v>4.1743499999999996</v>
      </c>
      <c r="JL8">
        <v>4.2106300000000001</v>
      </c>
      <c r="JM8">
        <v>0</v>
      </c>
      <c r="JN8">
        <v>0</v>
      </c>
      <c r="JO8">
        <v>0</v>
      </c>
      <c r="JP8">
        <v>-2.0701900000000002</v>
      </c>
      <c r="JQ8">
        <v>-0.42799100000000001</v>
      </c>
      <c r="JR8">
        <v>8.3849800000000005</v>
      </c>
    </row>
    <row r="9" spans="1:292" x14ac:dyDescent="0.3">
      <c r="B9" s="20">
        <v>45968.555555555555</v>
      </c>
      <c r="C9" t="s">
        <v>121</v>
      </c>
      <c r="E9" t="s">
        <v>211</v>
      </c>
      <c r="F9" t="s">
        <v>243</v>
      </c>
      <c r="G9">
        <v>53627.8</v>
      </c>
      <c r="H9">
        <v>53627.8</v>
      </c>
      <c r="I9" t="s">
        <v>72</v>
      </c>
      <c r="J9" s="14">
        <v>5.9027777777777776E-2</v>
      </c>
      <c r="K9" t="s">
        <v>74</v>
      </c>
      <c r="L9">
        <v>-10.59</v>
      </c>
      <c r="M9" t="s">
        <v>73</v>
      </c>
      <c r="N9" t="s">
        <v>73</v>
      </c>
      <c r="O9" t="s">
        <v>273</v>
      </c>
      <c r="P9">
        <v>38.3904</v>
      </c>
      <c r="Q9">
        <v>44712.4</v>
      </c>
      <c r="R9">
        <v>23050.7</v>
      </c>
      <c r="S9">
        <v>0</v>
      </c>
      <c r="T9">
        <v>3732.07</v>
      </c>
      <c r="U9">
        <v>0</v>
      </c>
      <c r="V9">
        <v>54373</v>
      </c>
      <c r="W9">
        <v>125907</v>
      </c>
      <c r="X9">
        <v>229701</v>
      </c>
      <c r="Y9">
        <v>0</v>
      </c>
      <c r="Z9">
        <v>0</v>
      </c>
      <c r="AA9">
        <v>0</v>
      </c>
      <c r="AB9">
        <v>0</v>
      </c>
      <c r="AC9">
        <v>0</v>
      </c>
      <c r="AD9">
        <v>355608</v>
      </c>
      <c r="AE9">
        <v>5525.56</v>
      </c>
      <c r="AF9">
        <v>0</v>
      </c>
      <c r="AG9">
        <v>0</v>
      </c>
      <c r="AH9">
        <v>0</v>
      </c>
      <c r="AI9">
        <v>0</v>
      </c>
      <c r="AJ9">
        <v>797.79100000000005</v>
      </c>
      <c r="AK9">
        <v>0</v>
      </c>
      <c r="AL9">
        <v>6323.35</v>
      </c>
      <c r="AM9">
        <v>0</v>
      </c>
      <c r="AN9">
        <v>0</v>
      </c>
      <c r="AO9">
        <v>0</v>
      </c>
      <c r="AP9">
        <v>0</v>
      </c>
      <c r="AQ9">
        <v>6323.35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6.1195500000000003</v>
      </c>
      <c r="BF9">
        <v>3.7555100000000001</v>
      </c>
      <c r="BG9">
        <v>2.1684000000000001</v>
      </c>
      <c r="BH9">
        <v>0</v>
      </c>
      <c r="BI9">
        <v>0.43505500000000003</v>
      </c>
      <c r="BJ9">
        <v>0.79928299999999997</v>
      </c>
      <c r="BK9">
        <v>4.9133399999999998</v>
      </c>
      <c r="BL9">
        <v>0</v>
      </c>
      <c r="BM9">
        <v>18.191099999999999</v>
      </c>
      <c r="BN9">
        <v>20.281300000000002</v>
      </c>
      <c r="BO9">
        <v>0</v>
      </c>
      <c r="BP9">
        <v>0</v>
      </c>
      <c r="BQ9">
        <v>0</v>
      </c>
      <c r="BR9">
        <v>0</v>
      </c>
      <c r="BS9">
        <v>0</v>
      </c>
      <c r="BT9">
        <v>38.472499999999997</v>
      </c>
      <c r="BU9">
        <v>31.558399999999999</v>
      </c>
      <c r="BV9">
        <v>6.9141000000000004</v>
      </c>
      <c r="BW9">
        <v>0</v>
      </c>
      <c r="BX9">
        <v>0</v>
      </c>
      <c r="BZ9">
        <v>0</v>
      </c>
      <c r="CA9">
        <v>0</v>
      </c>
      <c r="CC9">
        <v>0</v>
      </c>
      <c r="CG9" t="s">
        <v>73</v>
      </c>
      <c r="CH9" t="s">
        <v>73</v>
      </c>
      <c r="CI9" t="s">
        <v>280</v>
      </c>
      <c r="CJ9">
        <v>71407.7</v>
      </c>
      <c r="CK9">
        <v>38076.6</v>
      </c>
      <c r="CL9">
        <v>38688.5</v>
      </c>
      <c r="CM9">
        <v>0</v>
      </c>
      <c r="CN9">
        <v>316.96699999999998</v>
      </c>
      <c r="CO9">
        <v>16124</v>
      </c>
      <c r="CP9">
        <v>72497.3</v>
      </c>
      <c r="CQ9">
        <v>9301.16</v>
      </c>
      <c r="CR9">
        <v>229701</v>
      </c>
      <c r="CS9">
        <v>0</v>
      </c>
      <c r="CT9">
        <v>0</v>
      </c>
      <c r="CU9">
        <v>0</v>
      </c>
      <c r="CV9">
        <v>-229420</v>
      </c>
      <c r="CW9">
        <v>1610.24</v>
      </c>
      <c r="CX9">
        <v>239003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9.0553799999999995</v>
      </c>
      <c r="DZ9">
        <v>3.02867</v>
      </c>
      <c r="EA9">
        <v>3.65001</v>
      </c>
      <c r="EB9">
        <v>0</v>
      </c>
      <c r="EC9">
        <v>4.1568399999999998E-2</v>
      </c>
      <c r="ED9">
        <v>1.47648</v>
      </c>
      <c r="EE9">
        <v>6.5511200000000001</v>
      </c>
      <c r="EF9">
        <v>7.5951599999999999</v>
      </c>
      <c r="EG9">
        <v>20.281300000000002</v>
      </c>
      <c r="EH9">
        <v>0</v>
      </c>
      <c r="EI9">
        <v>0</v>
      </c>
      <c r="EJ9">
        <v>0</v>
      </c>
      <c r="EK9">
        <v>-15.8133</v>
      </c>
      <c r="EL9">
        <v>-0.39476699999999998</v>
      </c>
      <c r="EM9">
        <v>27.8765</v>
      </c>
      <c r="EN9">
        <v>27.8765</v>
      </c>
      <c r="EO9">
        <v>0</v>
      </c>
      <c r="EP9">
        <v>0</v>
      </c>
      <c r="EQ9">
        <v>0</v>
      </c>
      <c r="ES9">
        <v>0</v>
      </c>
      <c r="ET9">
        <v>0</v>
      </c>
      <c r="EV9">
        <v>0</v>
      </c>
      <c r="EW9">
        <v>6.0817400000000004E-3</v>
      </c>
      <c r="EX9">
        <v>1.3592900000000001</v>
      </c>
      <c r="EY9">
        <v>1.39323</v>
      </c>
      <c r="EZ9">
        <v>0</v>
      </c>
      <c r="FA9">
        <v>0.54351099999999997</v>
      </c>
      <c r="FB9">
        <v>0</v>
      </c>
      <c r="FC9">
        <v>1.74841</v>
      </c>
      <c r="FD9">
        <v>5.0505199999999997</v>
      </c>
      <c r="FE9">
        <v>5.91967</v>
      </c>
      <c r="FF9">
        <v>0</v>
      </c>
      <c r="FG9">
        <v>0</v>
      </c>
      <c r="FH9">
        <v>0</v>
      </c>
      <c r="FI9">
        <v>0</v>
      </c>
      <c r="FJ9">
        <v>0</v>
      </c>
      <c r="FK9">
        <v>10.9702</v>
      </c>
      <c r="FL9">
        <v>12.928900000000001</v>
      </c>
      <c r="FM9">
        <v>0.46299800000000002</v>
      </c>
      <c r="FN9">
        <v>2.52251</v>
      </c>
      <c r="FO9">
        <v>0</v>
      </c>
      <c r="FP9">
        <v>7.8879299999999999E-2</v>
      </c>
      <c r="FQ9">
        <v>0.62571500000000002</v>
      </c>
      <c r="FR9">
        <v>2.3312200000000001</v>
      </c>
      <c r="FS9">
        <v>15.225099999999999</v>
      </c>
      <c r="FT9">
        <v>5.91967</v>
      </c>
      <c r="FU9">
        <v>0</v>
      </c>
      <c r="FV9">
        <v>0</v>
      </c>
      <c r="FW9">
        <v>0</v>
      </c>
      <c r="FX9">
        <v>-0.52832199999999996</v>
      </c>
      <c r="FY9">
        <v>-3.1967400000000001</v>
      </c>
      <c r="FZ9">
        <v>21.1448</v>
      </c>
      <c r="GA9" t="s">
        <v>275</v>
      </c>
      <c r="GB9" t="s">
        <v>353</v>
      </c>
      <c r="GC9" t="s">
        <v>244</v>
      </c>
      <c r="GD9" t="s">
        <v>276</v>
      </c>
      <c r="GE9" t="s">
        <v>277</v>
      </c>
      <c r="GF9" t="s">
        <v>354</v>
      </c>
      <c r="GG9" t="s">
        <v>355</v>
      </c>
      <c r="GH9" t="s">
        <v>356</v>
      </c>
      <c r="GK9">
        <v>5.2295800000000002E-3</v>
      </c>
      <c r="GL9">
        <v>1.7851399999999999</v>
      </c>
      <c r="GM9">
        <v>1.4591499999999999</v>
      </c>
      <c r="GN9">
        <v>0</v>
      </c>
      <c r="GO9">
        <v>0.44030399999999997</v>
      </c>
      <c r="GP9">
        <v>0</v>
      </c>
      <c r="GQ9">
        <v>3.0676700000000001</v>
      </c>
      <c r="GR9">
        <v>6.77</v>
      </c>
      <c r="GS9">
        <v>11.9474</v>
      </c>
      <c r="GT9">
        <v>0</v>
      </c>
      <c r="GU9">
        <v>0</v>
      </c>
      <c r="GV9">
        <v>0</v>
      </c>
      <c r="GW9">
        <v>0</v>
      </c>
      <c r="GX9">
        <v>0</v>
      </c>
      <c r="GY9">
        <v>18.72</v>
      </c>
      <c r="GZ9">
        <v>30.187799999999999</v>
      </c>
      <c r="HA9">
        <v>0</v>
      </c>
      <c r="HB9">
        <v>0</v>
      </c>
      <c r="HC9">
        <v>0</v>
      </c>
      <c r="HD9">
        <v>0</v>
      </c>
      <c r="HE9">
        <v>4.3585700000000003</v>
      </c>
      <c r="HF9">
        <v>0</v>
      </c>
      <c r="HG9">
        <v>34.549999999999997</v>
      </c>
      <c r="HH9">
        <v>0</v>
      </c>
      <c r="HI9">
        <v>0</v>
      </c>
      <c r="HJ9">
        <v>0</v>
      </c>
      <c r="HK9">
        <v>0</v>
      </c>
      <c r="HL9">
        <v>34.549999999999997</v>
      </c>
      <c r="HM9">
        <v>10.2873</v>
      </c>
      <c r="HN9">
        <v>1.1004100000000001</v>
      </c>
      <c r="HO9">
        <v>2.4867599999999999</v>
      </c>
      <c r="HP9">
        <v>0</v>
      </c>
      <c r="HQ9">
        <v>4.8837800000000001E-2</v>
      </c>
      <c r="HR9">
        <v>0.96274499999999996</v>
      </c>
      <c r="HS9">
        <v>4.0902200000000004</v>
      </c>
      <c r="HT9">
        <v>11.9</v>
      </c>
      <c r="HU9">
        <v>11.9474</v>
      </c>
      <c r="HV9">
        <v>0</v>
      </c>
      <c r="HW9">
        <v>0</v>
      </c>
      <c r="HX9">
        <v>0</v>
      </c>
      <c r="HY9">
        <v>-5.8740699999999997</v>
      </c>
      <c r="HZ9">
        <v>-1.21471</v>
      </c>
      <c r="IA9">
        <v>23.85</v>
      </c>
      <c r="IB9">
        <v>0</v>
      </c>
      <c r="IC9">
        <v>0</v>
      </c>
      <c r="ID9">
        <v>0</v>
      </c>
      <c r="IE9">
        <v>0</v>
      </c>
      <c r="IF9">
        <v>0</v>
      </c>
      <c r="IG9">
        <v>0</v>
      </c>
      <c r="IH9">
        <v>0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9.2711799999999993</v>
      </c>
      <c r="IP9">
        <v>0.62913600000000003</v>
      </c>
      <c r="IQ9">
        <v>0.51424700000000001</v>
      </c>
      <c r="IR9">
        <v>0</v>
      </c>
      <c r="IS9">
        <v>0.15517600000000001</v>
      </c>
      <c r="IT9">
        <v>1.33832</v>
      </c>
      <c r="IU9">
        <v>1.08114</v>
      </c>
      <c r="IV9">
        <v>12.9892</v>
      </c>
      <c r="IW9">
        <v>4.2106199999999996</v>
      </c>
      <c r="IX9">
        <v>0</v>
      </c>
      <c r="IY9">
        <v>0</v>
      </c>
      <c r="IZ9">
        <v>0</v>
      </c>
      <c r="JA9">
        <v>0</v>
      </c>
      <c r="JB9">
        <v>0</v>
      </c>
      <c r="JC9">
        <v>17.1998</v>
      </c>
      <c r="JD9">
        <v>3.6255500000000001</v>
      </c>
      <c r="JE9">
        <v>0.387818</v>
      </c>
      <c r="JF9">
        <v>0.87640899999999999</v>
      </c>
      <c r="JG9">
        <v>0</v>
      </c>
      <c r="JH9">
        <v>1.7211899999999999E-2</v>
      </c>
      <c r="JI9">
        <v>0.33929999999999999</v>
      </c>
      <c r="JJ9">
        <v>1.4415199999999999</v>
      </c>
      <c r="JK9">
        <v>4.1895100000000003</v>
      </c>
      <c r="JL9">
        <v>4.2106199999999996</v>
      </c>
      <c r="JM9">
        <v>0</v>
      </c>
      <c r="JN9">
        <v>0</v>
      </c>
      <c r="JO9">
        <v>0</v>
      </c>
      <c r="JP9">
        <v>-2.0701900000000002</v>
      </c>
      <c r="JQ9">
        <v>-0.42809799999999998</v>
      </c>
      <c r="JR9">
        <v>8.4001400000000004</v>
      </c>
    </row>
    <row r="10" spans="1:292" x14ac:dyDescent="0.3">
      <c r="B10" s="20">
        <v>45968.556574074071</v>
      </c>
      <c r="C10" t="s">
        <v>122</v>
      </c>
      <c r="E10" t="s">
        <v>211</v>
      </c>
      <c r="F10" t="s">
        <v>243</v>
      </c>
      <c r="G10">
        <v>53627.8</v>
      </c>
      <c r="H10">
        <v>53627.8</v>
      </c>
      <c r="I10" t="s">
        <v>72</v>
      </c>
      <c r="J10" s="14">
        <v>5.8333333333333334E-2</v>
      </c>
      <c r="K10" t="s">
        <v>74</v>
      </c>
      <c r="L10">
        <v>-15.27</v>
      </c>
      <c r="M10" t="s">
        <v>73</v>
      </c>
      <c r="N10" t="s">
        <v>73</v>
      </c>
      <c r="O10" t="s">
        <v>273</v>
      </c>
      <c r="P10">
        <v>34.333500000000001</v>
      </c>
      <c r="Q10">
        <v>48360.3</v>
      </c>
      <c r="R10">
        <v>25161.7</v>
      </c>
      <c r="S10">
        <v>0</v>
      </c>
      <c r="T10">
        <v>3480.21</v>
      </c>
      <c r="U10">
        <v>0</v>
      </c>
      <c r="V10">
        <v>108746</v>
      </c>
      <c r="W10">
        <v>185783</v>
      </c>
      <c r="X10">
        <v>229701</v>
      </c>
      <c r="Y10">
        <v>0</v>
      </c>
      <c r="Z10">
        <v>0</v>
      </c>
      <c r="AA10">
        <v>0</v>
      </c>
      <c r="AB10">
        <v>0</v>
      </c>
      <c r="AC10">
        <v>0</v>
      </c>
      <c r="AD10">
        <v>415484</v>
      </c>
      <c r="AE10">
        <v>4941.75</v>
      </c>
      <c r="AF10">
        <v>0</v>
      </c>
      <c r="AG10">
        <v>0</v>
      </c>
      <c r="AH10">
        <v>0</v>
      </c>
      <c r="AI10">
        <v>0</v>
      </c>
      <c r="AJ10">
        <v>797.79100000000005</v>
      </c>
      <c r="AK10">
        <v>0</v>
      </c>
      <c r="AL10">
        <v>5739.54</v>
      </c>
      <c r="AM10">
        <v>0</v>
      </c>
      <c r="AN10">
        <v>0</v>
      </c>
      <c r="AO10">
        <v>0</v>
      </c>
      <c r="AP10">
        <v>0</v>
      </c>
      <c r="AQ10">
        <v>5739.54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5.4778099999999998</v>
      </c>
      <c r="BF10">
        <v>4.0419200000000002</v>
      </c>
      <c r="BG10">
        <v>2.3226100000000001</v>
      </c>
      <c r="BH10">
        <v>0</v>
      </c>
      <c r="BI10">
        <v>0.41033199999999997</v>
      </c>
      <c r="BJ10">
        <v>0.79928200000000005</v>
      </c>
      <c r="BK10">
        <v>9.8266799999999996</v>
      </c>
      <c r="BL10">
        <v>0</v>
      </c>
      <c r="BM10">
        <v>22.878599999999999</v>
      </c>
      <c r="BN10">
        <v>20.281300000000002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43.16</v>
      </c>
      <c r="BU10">
        <v>36.887099999999997</v>
      </c>
      <c r="BV10">
        <v>6.2728099999999998</v>
      </c>
      <c r="BW10">
        <v>0</v>
      </c>
      <c r="BX10">
        <v>0</v>
      </c>
      <c r="BZ10">
        <v>0</v>
      </c>
      <c r="CA10">
        <v>0</v>
      </c>
      <c r="CC10">
        <v>0</v>
      </c>
      <c r="CG10" t="s">
        <v>73</v>
      </c>
      <c r="CH10" t="s">
        <v>73</v>
      </c>
      <c r="CI10" t="s">
        <v>280</v>
      </c>
      <c r="CJ10">
        <v>71407.7</v>
      </c>
      <c r="CK10">
        <v>38076.6</v>
      </c>
      <c r="CL10">
        <v>38688.5</v>
      </c>
      <c r="CM10">
        <v>0</v>
      </c>
      <c r="CN10">
        <v>316.96699999999998</v>
      </c>
      <c r="CO10">
        <v>16124</v>
      </c>
      <c r="CP10">
        <v>72497.3</v>
      </c>
      <c r="CQ10">
        <v>9301.16</v>
      </c>
      <c r="CR10">
        <v>229701</v>
      </c>
      <c r="CS10">
        <v>0</v>
      </c>
      <c r="CT10">
        <v>0</v>
      </c>
      <c r="CU10">
        <v>0</v>
      </c>
      <c r="CV10">
        <v>-229420</v>
      </c>
      <c r="CW10">
        <v>1610.24</v>
      </c>
      <c r="CX10">
        <v>239003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9.0553799999999995</v>
      </c>
      <c r="DZ10">
        <v>3.02867</v>
      </c>
      <c r="EA10">
        <v>3.65001</v>
      </c>
      <c r="EB10">
        <v>0</v>
      </c>
      <c r="EC10">
        <v>4.1568399999999998E-2</v>
      </c>
      <c r="ED10">
        <v>1.47648</v>
      </c>
      <c r="EE10">
        <v>6.5511200000000001</v>
      </c>
      <c r="EF10">
        <v>7.5951599999999999</v>
      </c>
      <c r="EG10">
        <v>20.281300000000002</v>
      </c>
      <c r="EH10">
        <v>0</v>
      </c>
      <c r="EI10">
        <v>0</v>
      </c>
      <c r="EJ10">
        <v>0</v>
      </c>
      <c r="EK10">
        <v>-15.8133</v>
      </c>
      <c r="EL10">
        <v>-0.39476699999999998</v>
      </c>
      <c r="EM10">
        <v>27.8765</v>
      </c>
      <c r="EN10">
        <v>27.8765</v>
      </c>
      <c r="EO10">
        <v>0</v>
      </c>
      <c r="EP10">
        <v>0</v>
      </c>
      <c r="EQ10">
        <v>0</v>
      </c>
      <c r="ES10">
        <v>0</v>
      </c>
      <c r="ET10">
        <v>0</v>
      </c>
      <c r="EV10">
        <v>0</v>
      </c>
      <c r="EW10">
        <v>5.6141799999999999E-3</v>
      </c>
      <c r="EX10">
        <v>1.37277</v>
      </c>
      <c r="EY10">
        <v>1.32555</v>
      </c>
      <c r="EZ10">
        <v>0</v>
      </c>
      <c r="FA10">
        <v>0.51025799999999999</v>
      </c>
      <c r="FB10">
        <v>0</v>
      </c>
      <c r="FC10">
        <v>3.4968300000000001</v>
      </c>
      <c r="FD10">
        <v>6.7110099999999999</v>
      </c>
      <c r="FE10">
        <v>5.91967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12.630699999999999</v>
      </c>
      <c r="FL10">
        <v>12.928900000000001</v>
      </c>
      <c r="FM10">
        <v>0.46299800000000002</v>
      </c>
      <c r="FN10">
        <v>2.52251</v>
      </c>
      <c r="FO10">
        <v>0</v>
      </c>
      <c r="FP10">
        <v>7.8879299999999999E-2</v>
      </c>
      <c r="FQ10">
        <v>0.62571500000000002</v>
      </c>
      <c r="FR10">
        <v>2.3312200000000001</v>
      </c>
      <c r="FS10">
        <v>15.225099999999999</v>
      </c>
      <c r="FT10">
        <v>5.91967</v>
      </c>
      <c r="FU10">
        <v>0</v>
      </c>
      <c r="FV10">
        <v>0</v>
      </c>
      <c r="FW10">
        <v>0</v>
      </c>
      <c r="FX10">
        <v>-0.52832199999999996</v>
      </c>
      <c r="FY10">
        <v>-3.1967400000000001</v>
      </c>
      <c r="FZ10">
        <v>21.1448</v>
      </c>
      <c r="GA10" t="s">
        <v>275</v>
      </c>
      <c r="GB10" t="s">
        <v>353</v>
      </c>
      <c r="GC10" t="s">
        <v>244</v>
      </c>
      <c r="GD10" t="s">
        <v>276</v>
      </c>
      <c r="GE10" t="s">
        <v>277</v>
      </c>
      <c r="GF10" t="s">
        <v>354</v>
      </c>
      <c r="GG10" t="s">
        <v>355</v>
      </c>
      <c r="GH10" t="s">
        <v>356</v>
      </c>
      <c r="GK10">
        <v>4.7593499999999999E-3</v>
      </c>
      <c r="GL10">
        <v>1.8908100000000001</v>
      </c>
      <c r="GM10">
        <v>1.49017</v>
      </c>
      <c r="GN10">
        <v>0</v>
      </c>
      <c r="GO10">
        <v>0.42224499999999998</v>
      </c>
      <c r="GP10">
        <v>0</v>
      </c>
      <c r="GQ10">
        <v>6.1353400000000002</v>
      </c>
      <c r="GR10">
        <v>9.94</v>
      </c>
      <c r="GS10">
        <v>11.9474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21.89</v>
      </c>
      <c r="GZ10">
        <v>26.9983</v>
      </c>
      <c r="HA10">
        <v>0</v>
      </c>
      <c r="HB10">
        <v>0</v>
      </c>
      <c r="HC10">
        <v>0</v>
      </c>
      <c r="HD10">
        <v>0</v>
      </c>
      <c r="HE10">
        <v>4.3585700000000003</v>
      </c>
      <c r="HF10">
        <v>0</v>
      </c>
      <c r="HG10">
        <v>31.36</v>
      </c>
      <c r="HH10">
        <v>0</v>
      </c>
      <c r="HI10">
        <v>0</v>
      </c>
      <c r="HJ10">
        <v>0</v>
      </c>
      <c r="HK10">
        <v>0</v>
      </c>
      <c r="HL10">
        <v>31.36</v>
      </c>
      <c r="HM10">
        <v>10.2873</v>
      </c>
      <c r="HN10">
        <v>1.1004100000000001</v>
      </c>
      <c r="HO10">
        <v>2.4867599999999999</v>
      </c>
      <c r="HP10">
        <v>0</v>
      </c>
      <c r="HQ10">
        <v>4.8837800000000001E-2</v>
      </c>
      <c r="HR10">
        <v>0.96274499999999996</v>
      </c>
      <c r="HS10">
        <v>4.0902200000000004</v>
      </c>
      <c r="HT10">
        <v>11.9</v>
      </c>
      <c r="HU10">
        <v>11.9474</v>
      </c>
      <c r="HV10">
        <v>0</v>
      </c>
      <c r="HW10">
        <v>0</v>
      </c>
      <c r="HX10">
        <v>0</v>
      </c>
      <c r="HY10">
        <v>-5.8740699999999997</v>
      </c>
      <c r="HZ10">
        <v>-1.21471</v>
      </c>
      <c r="IA10">
        <v>23.85</v>
      </c>
      <c r="IB10">
        <v>0</v>
      </c>
      <c r="IC10">
        <v>0</v>
      </c>
      <c r="ID10">
        <v>0</v>
      </c>
      <c r="IE10">
        <v>0</v>
      </c>
      <c r="IF10">
        <v>0</v>
      </c>
      <c r="IG10">
        <v>0</v>
      </c>
      <c r="IH10">
        <v>0</v>
      </c>
      <c r="II10">
        <v>0</v>
      </c>
      <c r="IJ10">
        <v>0</v>
      </c>
      <c r="IK10">
        <v>0</v>
      </c>
      <c r="IL10">
        <v>0</v>
      </c>
      <c r="IM10">
        <v>0</v>
      </c>
      <c r="IN10">
        <v>0</v>
      </c>
      <c r="IO10">
        <v>8.2916500000000006</v>
      </c>
      <c r="IP10">
        <v>0.66637800000000003</v>
      </c>
      <c r="IQ10">
        <v>0.52517999999999998</v>
      </c>
      <c r="IR10">
        <v>0</v>
      </c>
      <c r="IS10">
        <v>0.148812</v>
      </c>
      <c r="IT10">
        <v>1.33832</v>
      </c>
      <c r="IU10">
        <v>2.1622699999999999</v>
      </c>
      <c r="IV10">
        <v>13.1326</v>
      </c>
      <c r="IW10">
        <v>4.2106199999999996</v>
      </c>
      <c r="IX10">
        <v>0</v>
      </c>
      <c r="IY10">
        <v>0</v>
      </c>
      <c r="IZ10">
        <v>0</v>
      </c>
      <c r="JA10">
        <v>0</v>
      </c>
      <c r="JB10">
        <v>0</v>
      </c>
      <c r="JC10">
        <v>17.3432</v>
      </c>
      <c r="JD10">
        <v>3.6255500000000001</v>
      </c>
      <c r="JE10">
        <v>0.387818</v>
      </c>
      <c r="JF10">
        <v>0.87640899999999999</v>
      </c>
      <c r="JG10">
        <v>0</v>
      </c>
      <c r="JH10">
        <v>1.7211899999999999E-2</v>
      </c>
      <c r="JI10">
        <v>0.33929999999999999</v>
      </c>
      <c r="JJ10">
        <v>1.4415199999999999</v>
      </c>
      <c r="JK10">
        <v>4.1895100000000003</v>
      </c>
      <c r="JL10">
        <v>4.2106199999999996</v>
      </c>
      <c r="JM10">
        <v>0</v>
      </c>
      <c r="JN10">
        <v>0</v>
      </c>
      <c r="JO10">
        <v>0</v>
      </c>
      <c r="JP10">
        <v>-2.0701900000000002</v>
      </c>
      <c r="JQ10">
        <v>-0.42809799999999998</v>
      </c>
      <c r="JR10">
        <v>8.4001400000000004</v>
      </c>
    </row>
    <row r="11" spans="1:292" x14ac:dyDescent="0.3">
      <c r="B11" s="20">
        <v>45968.557303240741</v>
      </c>
      <c r="C11" t="s">
        <v>129</v>
      </c>
      <c r="E11" t="s">
        <v>210</v>
      </c>
      <c r="F11" t="s">
        <v>243</v>
      </c>
      <c r="G11">
        <v>53627.8</v>
      </c>
      <c r="H11">
        <v>53627.8</v>
      </c>
      <c r="I11" t="s">
        <v>72</v>
      </c>
      <c r="J11" s="14">
        <v>4.027777777777778E-2</v>
      </c>
      <c r="K11" t="s">
        <v>74</v>
      </c>
      <c r="L11">
        <v>-18.57</v>
      </c>
      <c r="M11" t="s">
        <v>73</v>
      </c>
      <c r="N11" t="s">
        <v>73</v>
      </c>
      <c r="O11" t="s">
        <v>273</v>
      </c>
      <c r="P11">
        <v>9.0122099999999996</v>
      </c>
      <c r="Q11">
        <v>92955.6</v>
      </c>
      <c r="R11">
        <v>20934.7</v>
      </c>
      <c r="S11">
        <v>0</v>
      </c>
      <c r="T11">
        <v>1281.81</v>
      </c>
      <c r="U11">
        <v>0</v>
      </c>
      <c r="V11">
        <v>72497.3</v>
      </c>
      <c r="W11">
        <v>187678</v>
      </c>
      <c r="X11">
        <v>229701</v>
      </c>
      <c r="Y11">
        <v>0</v>
      </c>
      <c r="Z11">
        <v>0</v>
      </c>
      <c r="AA11">
        <v>0</v>
      </c>
      <c r="AB11">
        <v>0</v>
      </c>
      <c r="AC11">
        <v>0</v>
      </c>
      <c r="AD11">
        <v>417380</v>
      </c>
      <c r="AE11">
        <v>1297.3800000000001</v>
      </c>
      <c r="AF11">
        <v>0</v>
      </c>
      <c r="AG11">
        <v>0</v>
      </c>
      <c r="AH11">
        <v>0</v>
      </c>
      <c r="AI11">
        <v>0</v>
      </c>
      <c r="AJ11">
        <v>701.03499999999997</v>
      </c>
      <c r="AK11">
        <v>0</v>
      </c>
      <c r="AL11">
        <v>1998.41</v>
      </c>
      <c r="AM11">
        <v>0</v>
      </c>
      <c r="AN11">
        <v>0</v>
      </c>
      <c r="AO11">
        <v>0</v>
      </c>
      <c r="AP11">
        <v>0</v>
      </c>
      <c r="AQ11">
        <v>1998.41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1.47665</v>
      </c>
      <c r="BF11">
        <v>7.7144000000000004</v>
      </c>
      <c r="BG11">
        <v>1.8843000000000001</v>
      </c>
      <c r="BH11">
        <v>0</v>
      </c>
      <c r="BI11">
        <v>0.14817</v>
      </c>
      <c r="BJ11">
        <v>0.70096199999999997</v>
      </c>
      <c r="BK11">
        <v>6.49946</v>
      </c>
      <c r="BL11">
        <v>0</v>
      </c>
      <c r="BM11">
        <v>18.4239</v>
      </c>
      <c r="BN11">
        <v>20.146000000000001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38.569899999999997</v>
      </c>
      <c r="BU11">
        <v>36.393500000000003</v>
      </c>
      <c r="BV11">
        <v>2.1764800000000002</v>
      </c>
      <c r="BW11">
        <v>0</v>
      </c>
      <c r="BX11">
        <v>0</v>
      </c>
      <c r="BZ11">
        <v>0</v>
      </c>
      <c r="CA11">
        <v>0</v>
      </c>
      <c r="CC11">
        <v>0</v>
      </c>
      <c r="CG11" t="s">
        <v>73</v>
      </c>
      <c r="CH11" t="s">
        <v>73</v>
      </c>
      <c r="CI11" t="s">
        <v>274</v>
      </c>
      <c r="CJ11">
        <v>13362</v>
      </c>
      <c r="CK11">
        <v>87036.6</v>
      </c>
      <c r="CL11">
        <v>33924.5</v>
      </c>
      <c r="CM11">
        <v>0</v>
      </c>
      <c r="CN11">
        <v>58.547499999999999</v>
      </c>
      <c r="CO11">
        <v>13770.5</v>
      </c>
      <c r="CP11">
        <v>72497.3</v>
      </c>
      <c r="CQ11">
        <v>-56408.5</v>
      </c>
      <c r="CR11">
        <v>229701</v>
      </c>
      <c r="CS11">
        <v>0</v>
      </c>
      <c r="CT11">
        <v>0</v>
      </c>
      <c r="CU11">
        <v>0</v>
      </c>
      <c r="CV11">
        <v>-279074</v>
      </c>
      <c r="CW11">
        <v>2015.93</v>
      </c>
      <c r="CX11">
        <v>173293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1.70347</v>
      </c>
      <c r="DZ11">
        <v>7.2869700000000002</v>
      </c>
      <c r="EA11">
        <v>2.9941900000000001</v>
      </c>
      <c r="EB11">
        <v>0</v>
      </c>
      <c r="EC11">
        <v>7.23604E-3</v>
      </c>
      <c r="ED11">
        <v>1.2517400000000001</v>
      </c>
      <c r="EE11">
        <v>6.49946</v>
      </c>
      <c r="EF11">
        <v>-0.14318500000000001</v>
      </c>
      <c r="EG11">
        <v>20.146000000000001</v>
      </c>
      <c r="EH11">
        <v>0</v>
      </c>
      <c r="EI11">
        <v>0</v>
      </c>
      <c r="EJ11">
        <v>0</v>
      </c>
      <c r="EK11">
        <v>-19.4071</v>
      </c>
      <c r="EL11">
        <v>-0.47915200000000002</v>
      </c>
      <c r="EM11">
        <v>20.002800000000001</v>
      </c>
      <c r="EN11">
        <v>20.002800000000001</v>
      </c>
      <c r="EO11">
        <v>0</v>
      </c>
      <c r="EP11">
        <v>0</v>
      </c>
      <c r="EQ11">
        <v>0</v>
      </c>
      <c r="ES11">
        <v>0</v>
      </c>
      <c r="ET11">
        <v>0</v>
      </c>
      <c r="EV11">
        <v>0</v>
      </c>
      <c r="EW11">
        <v>2.11795E-3</v>
      </c>
      <c r="EX11">
        <v>1.6087</v>
      </c>
      <c r="EY11">
        <v>0.78317400000000004</v>
      </c>
      <c r="EZ11">
        <v>0</v>
      </c>
      <c r="FA11">
        <v>0.18849199999999999</v>
      </c>
      <c r="FB11">
        <v>0</v>
      </c>
      <c r="FC11">
        <v>2.3312200000000001</v>
      </c>
      <c r="FD11">
        <v>4.9137000000000004</v>
      </c>
      <c r="FE11">
        <v>5.91967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10.833399999999999</v>
      </c>
      <c r="FL11">
        <v>3.4573900000000002</v>
      </c>
      <c r="FM11">
        <v>1.5186599999999999</v>
      </c>
      <c r="FN11">
        <v>1.3004</v>
      </c>
      <c r="FO11">
        <v>0</v>
      </c>
      <c r="FP11">
        <v>1.27426E-2</v>
      </c>
      <c r="FQ11">
        <v>0.53511299999999995</v>
      </c>
      <c r="FR11">
        <v>2.3312200000000001</v>
      </c>
      <c r="FS11">
        <v>3.9215100000000001</v>
      </c>
      <c r="FT11">
        <v>5.91967</v>
      </c>
      <c r="FU11">
        <v>0</v>
      </c>
      <c r="FV11">
        <v>0</v>
      </c>
      <c r="FW11">
        <v>0</v>
      </c>
      <c r="FX11">
        <v>-0.82703300000000002</v>
      </c>
      <c r="FY11">
        <v>-4.4069900000000004</v>
      </c>
      <c r="FZ11">
        <v>9.84117</v>
      </c>
      <c r="GA11" t="s">
        <v>275</v>
      </c>
      <c r="GB11" t="s">
        <v>353</v>
      </c>
      <c r="GC11" t="s">
        <v>244</v>
      </c>
      <c r="GD11" t="s">
        <v>276</v>
      </c>
      <c r="GE11" t="s">
        <v>277</v>
      </c>
      <c r="GF11" t="s">
        <v>354</v>
      </c>
      <c r="GG11" t="s">
        <v>355</v>
      </c>
      <c r="GH11" t="s">
        <v>356</v>
      </c>
      <c r="GK11">
        <v>1.4858899999999999E-3</v>
      </c>
      <c r="GL11">
        <v>2.9755699999999998</v>
      </c>
      <c r="GM11">
        <v>1.15686</v>
      </c>
      <c r="GN11">
        <v>0</v>
      </c>
      <c r="GO11">
        <v>0.17799499999999999</v>
      </c>
      <c r="GP11">
        <v>0</v>
      </c>
      <c r="GQ11">
        <v>4.0902200000000004</v>
      </c>
      <c r="GR11">
        <v>8.41</v>
      </c>
      <c r="GS11">
        <v>11.9474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20.36</v>
      </c>
      <c r="GZ11">
        <v>7.0879700000000003</v>
      </c>
      <c r="HA11">
        <v>0</v>
      </c>
      <c r="HB11">
        <v>0</v>
      </c>
      <c r="HC11">
        <v>0</v>
      </c>
      <c r="HD11">
        <v>0</v>
      </c>
      <c r="HE11">
        <v>3.8299599999999998</v>
      </c>
      <c r="HF11">
        <v>0</v>
      </c>
      <c r="HG11">
        <v>10.92</v>
      </c>
      <c r="HH11">
        <v>0</v>
      </c>
      <c r="HI11">
        <v>0</v>
      </c>
      <c r="HJ11">
        <v>0</v>
      </c>
      <c r="HK11">
        <v>0</v>
      </c>
      <c r="HL11">
        <v>10.92</v>
      </c>
      <c r="HM11">
        <v>2.3178200000000002</v>
      </c>
      <c r="HN11">
        <v>2.83873</v>
      </c>
      <c r="HO11">
        <v>1.7547299999999999</v>
      </c>
      <c r="HP11">
        <v>0</v>
      </c>
      <c r="HQ11">
        <v>9.5945900000000001E-3</v>
      </c>
      <c r="HR11">
        <v>0.81942499999999996</v>
      </c>
      <c r="HS11">
        <v>4.0902200000000004</v>
      </c>
      <c r="HT11">
        <v>2.7</v>
      </c>
      <c r="HU11">
        <v>11.9474</v>
      </c>
      <c r="HV11">
        <v>0</v>
      </c>
      <c r="HW11">
        <v>0</v>
      </c>
      <c r="HX11">
        <v>0</v>
      </c>
      <c r="HY11">
        <v>-7.8891200000000001</v>
      </c>
      <c r="HZ11">
        <v>-1.23807</v>
      </c>
      <c r="IA11">
        <v>14.65</v>
      </c>
      <c r="IB11">
        <v>0</v>
      </c>
      <c r="IC11">
        <v>0</v>
      </c>
      <c r="ID11">
        <v>0</v>
      </c>
      <c r="IE11">
        <v>0</v>
      </c>
      <c r="IF11">
        <v>0</v>
      </c>
      <c r="IG11">
        <v>0</v>
      </c>
      <c r="IH11">
        <v>0</v>
      </c>
      <c r="II11">
        <v>0</v>
      </c>
      <c r="IJ11">
        <v>0</v>
      </c>
      <c r="IK11">
        <v>0</v>
      </c>
      <c r="IL11">
        <v>0</v>
      </c>
      <c r="IM11">
        <v>0</v>
      </c>
      <c r="IN11">
        <v>0</v>
      </c>
      <c r="IO11">
        <v>2.17693</v>
      </c>
      <c r="IP11">
        <v>1.0486800000000001</v>
      </c>
      <c r="IQ11">
        <v>0.40771200000000002</v>
      </c>
      <c r="IR11">
        <v>0</v>
      </c>
      <c r="IS11">
        <v>6.2730599999999997E-2</v>
      </c>
      <c r="IT11">
        <v>1.17601</v>
      </c>
      <c r="IU11">
        <v>1.4415199999999999</v>
      </c>
      <c r="IV11">
        <v>6.31358</v>
      </c>
      <c r="IW11">
        <v>4.2106199999999996</v>
      </c>
      <c r="IX11">
        <v>0</v>
      </c>
      <c r="IY11">
        <v>0</v>
      </c>
      <c r="IZ11">
        <v>0</v>
      </c>
      <c r="JA11">
        <v>0</v>
      </c>
      <c r="JB11">
        <v>0</v>
      </c>
      <c r="JC11">
        <v>10.5242</v>
      </c>
      <c r="JD11">
        <v>0.81686899999999996</v>
      </c>
      <c r="JE11">
        <v>1.0004500000000001</v>
      </c>
      <c r="JF11">
        <v>0.61841900000000005</v>
      </c>
      <c r="JG11">
        <v>0</v>
      </c>
      <c r="JH11">
        <v>3.38142E-3</v>
      </c>
      <c r="JI11">
        <v>0.28878900000000002</v>
      </c>
      <c r="JJ11">
        <v>1.4415199999999999</v>
      </c>
      <c r="JK11">
        <v>0.952735</v>
      </c>
      <c r="JL11">
        <v>4.2106199999999996</v>
      </c>
      <c r="JM11">
        <v>0</v>
      </c>
      <c r="JN11">
        <v>0</v>
      </c>
      <c r="JO11">
        <v>0</v>
      </c>
      <c r="JP11">
        <v>-2.7803599999999999</v>
      </c>
      <c r="JQ11">
        <v>-0.43633100000000002</v>
      </c>
      <c r="JR11">
        <v>5.1633599999999999</v>
      </c>
    </row>
    <row r="12" spans="1:292" x14ac:dyDescent="0.3">
      <c r="B12" s="20">
        <v>45968.558032407411</v>
      </c>
      <c r="C12" t="s">
        <v>130</v>
      </c>
      <c r="E12" t="s">
        <v>210</v>
      </c>
      <c r="F12" t="s">
        <v>243</v>
      </c>
      <c r="G12">
        <v>53627.8</v>
      </c>
      <c r="H12">
        <v>53627.8</v>
      </c>
      <c r="I12" t="s">
        <v>72</v>
      </c>
      <c r="J12" s="14">
        <v>4.027777777777778E-2</v>
      </c>
      <c r="K12" t="s">
        <v>74</v>
      </c>
      <c r="L12">
        <v>-22.27</v>
      </c>
      <c r="M12" t="s">
        <v>73</v>
      </c>
      <c r="N12" t="s">
        <v>73</v>
      </c>
      <c r="O12" t="s">
        <v>273</v>
      </c>
      <c r="P12">
        <v>8.1652400000000007</v>
      </c>
      <c r="Q12">
        <v>98678.9</v>
      </c>
      <c r="R12">
        <v>22529.1</v>
      </c>
      <c r="S12">
        <v>0</v>
      </c>
      <c r="T12">
        <v>1209.71</v>
      </c>
      <c r="U12">
        <v>0</v>
      </c>
      <c r="V12">
        <v>108746</v>
      </c>
      <c r="W12">
        <v>231172</v>
      </c>
      <c r="X12">
        <v>229701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460873</v>
      </c>
      <c r="AE12">
        <v>1175.52</v>
      </c>
      <c r="AF12">
        <v>0</v>
      </c>
      <c r="AG12">
        <v>0</v>
      </c>
      <c r="AH12">
        <v>0</v>
      </c>
      <c r="AI12">
        <v>0</v>
      </c>
      <c r="AJ12">
        <v>701.03499999999997</v>
      </c>
      <c r="AK12">
        <v>0</v>
      </c>
      <c r="AL12">
        <v>1876.56</v>
      </c>
      <c r="AM12">
        <v>0</v>
      </c>
      <c r="AN12">
        <v>0</v>
      </c>
      <c r="AO12">
        <v>0</v>
      </c>
      <c r="AP12">
        <v>0</v>
      </c>
      <c r="AQ12">
        <v>1876.56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1.3390200000000001</v>
      </c>
      <c r="BF12">
        <v>8.1799599999999995</v>
      </c>
      <c r="BG12">
        <v>2.0101499999999999</v>
      </c>
      <c r="BH12">
        <v>0</v>
      </c>
      <c r="BI12">
        <v>0.14046700000000001</v>
      </c>
      <c r="BJ12">
        <v>0.70096199999999997</v>
      </c>
      <c r="BK12">
        <v>9.7491800000000008</v>
      </c>
      <c r="BL12">
        <v>0</v>
      </c>
      <c r="BM12">
        <v>22.119800000000001</v>
      </c>
      <c r="BN12">
        <v>20.146000000000001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42.265799999999999</v>
      </c>
      <c r="BU12">
        <v>40.226799999999997</v>
      </c>
      <c r="BV12">
        <v>2.0389699999999999</v>
      </c>
      <c r="BW12">
        <v>0</v>
      </c>
      <c r="BX12">
        <v>0</v>
      </c>
      <c r="BZ12">
        <v>0</v>
      </c>
      <c r="CA12">
        <v>0</v>
      </c>
      <c r="CC12">
        <v>0</v>
      </c>
      <c r="CG12" t="s">
        <v>73</v>
      </c>
      <c r="CH12" t="s">
        <v>73</v>
      </c>
      <c r="CI12" t="s">
        <v>274</v>
      </c>
      <c r="CJ12">
        <v>13362</v>
      </c>
      <c r="CK12">
        <v>87036.6</v>
      </c>
      <c r="CL12">
        <v>33924.5</v>
      </c>
      <c r="CM12">
        <v>0</v>
      </c>
      <c r="CN12">
        <v>58.547499999999999</v>
      </c>
      <c r="CO12">
        <v>13770.5</v>
      </c>
      <c r="CP12">
        <v>72497.3</v>
      </c>
      <c r="CQ12">
        <v>-56408.5</v>
      </c>
      <c r="CR12">
        <v>229701</v>
      </c>
      <c r="CS12">
        <v>0</v>
      </c>
      <c r="CT12">
        <v>0</v>
      </c>
      <c r="CU12">
        <v>0</v>
      </c>
      <c r="CV12">
        <v>-279074</v>
      </c>
      <c r="CW12">
        <v>2015.93</v>
      </c>
      <c r="CX12">
        <v>173293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1.70347</v>
      </c>
      <c r="DZ12">
        <v>7.2869700000000002</v>
      </c>
      <c r="EA12">
        <v>2.9941900000000001</v>
      </c>
      <c r="EB12">
        <v>0</v>
      </c>
      <c r="EC12">
        <v>7.23604E-3</v>
      </c>
      <c r="ED12">
        <v>1.2517400000000001</v>
      </c>
      <c r="EE12">
        <v>6.49946</v>
      </c>
      <c r="EF12">
        <v>-0.14318500000000001</v>
      </c>
      <c r="EG12">
        <v>20.146000000000001</v>
      </c>
      <c r="EH12">
        <v>0</v>
      </c>
      <c r="EI12">
        <v>0</v>
      </c>
      <c r="EJ12">
        <v>0</v>
      </c>
      <c r="EK12">
        <v>-19.4071</v>
      </c>
      <c r="EL12">
        <v>-0.47915200000000002</v>
      </c>
      <c r="EM12">
        <v>20.002800000000001</v>
      </c>
      <c r="EN12">
        <v>20.002800000000001</v>
      </c>
      <c r="EO12">
        <v>0</v>
      </c>
      <c r="EP12">
        <v>0</v>
      </c>
      <c r="EQ12">
        <v>0</v>
      </c>
      <c r="ES12">
        <v>0</v>
      </c>
      <c r="ET12">
        <v>0</v>
      </c>
      <c r="EV12">
        <v>0</v>
      </c>
      <c r="EW12">
        <v>1.92205E-3</v>
      </c>
      <c r="EX12">
        <v>1.6332</v>
      </c>
      <c r="EY12">
        <v>0.78165799999999996</v>
      </c>
      <c r="EZ12">
        <v>0</v>
      </c>
      <c r="FA12">
        <v>0.18213699999999999</v>
      </c>
      <c r="FB12">
        <v>0</v>
      </c>
      <c r="FC12">
        <v>3.4968300000000001</v>
      </c>
      <c r="FD12">
        <v>6.0957400000000002</v>
      </c>
      <c r="FE12">
        <v>5.91967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12.0154</v>
      </c>
      <c r="FL12">
        <v>3.4573900000000002</v>
      </c>
      <c r="FM12">
        <v>1.5186599999999999</v>
      </c>
      <c r="FN12">
        <v>1.3004</v>
      </c>
      <c r="FO12">
        <v>0</v>
      </c>
      <c r="FP12">
        <v>1.27426E-2</v>
      </c>
      <c r="FQ12">
        <v>0.53511299999999995</v>
      </c>
      <c r="FR12">
        <v>2.3312200000000001</v>
      </c>
      <c r="FS12">
        <v>3.9215100000000001</v>
      </c>
      <c r="FT12">
        <v>5.91967</v>
      </c>
      <c r="FU12">
        <v>0</v>
      </c>
      <c r="FV12">
        <v>0</v>
      </c>
      <c r="FW12">
        <v>0</v>
      </c>
      <c r="FX12">
        <v>-0.82703300000000002</v>
      </c>
      <c r="FY12">
        <v>-4.4069900000000004</v>
      </c>
      <c r="FZ12">
        <v>9.84117</v>
      </c>
      <c r="GA12" t="s">
        <v>275</v>
      </c>
      <c r="GB12" t="s">
        <v>353</v>
      </c>
      <c r="GC12" t="s">
        <v>244</v>
      </c>
      <c r="GD12" t="s">
        <v>276</v>
      </c>
      <c r="GE12" t="s">
        <v>277</v>
      </c>
      <c r="GF12" t="s">
        <v>354</v>
      </c>
      <c r="GG12" t="s">
        <v>355</v>
      </c>
      <c r="GH12" t="s">
        <v>356</v>
      </c>
      <c r="GK12">
        <v>1.3400700000000001E-3</v>
      </c>
      <c r="GL12">
        <v>3.1447500000000002</v>
      </c>
      <c r="GM12">
        <v>1.20102</v>
      </c>
      <c r="GN12">
        <v>0</v>
      </c>
      <c r="GO12">
        <v>0.16994699999999999</v>
      </c>
      <c r="GP12">
        <v>0</v>
      </c>
      <c r="GQ12">
        <v>6.1353400000000002</v>
      </c>
      <c r="GR12">
        <v>10.65</v>
      </c>
      <c r="GS12">
        <v>11.9474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22.6</v>
      </c>
      <c r="GZ12">
        <v>6.4222400000000004</v>
      </c>
      <c r="HA12">
        <v>0</v>
      </c>
      <c r="HB12">
        <v>0</v>
      </c>
      <c r="HC12">
        <v>0</v>
      </c>
      <c r="HD12">
        <v>0</v>
      </c>
      <c r="HE12">
        <v>3.8299599999999998</v>
      </c>
      <c r="HF12">
        <v>0</v>
      </c>
      <c r="HG12">
        <v>10.25</v>
      </c>
      <c r="HH12">
        <v>0</v>
      </c>
      <c r="HI12">
        <v>0</v>
      </c>
      <c r="HJ12">
        <v>0</v>
      </c>
      <c r="HK12">
        <v>0</v>
      </c>
      <c r="HL12">
        <v>10.25</v>
      </c>
      <c r="HM12">
        <v>2.3178200000000002</v>
      </c>
      <c r="HN12">
        <v>2.83873</v>
      </c>
      <c r="HO12">
        <v>1.7547299999999999</v>
      </c>
      <c r="HP12">
        <v>0</v>
      </c>
      <c r="HQ12">
        <v>9.5945900000000001E-3</v>
      </c>
      <c r="HR12">
        <v>0.81942499999999996</v>
      </c>
      <c r="HS12">
        <v>4.0902200000000004</v>
      </c>
      <c r="HT12">
        <v>2.7</v>
      </c>
      <c r="HU12">
        <v>11.9474</v>
      </c>
      <c r="HV12">
        <v>0</v>
      </c>
      <c r="HW12">
        <v>0</v>
      </c>
      <c r="HX12">
        <v>0</v>
      </c>
      <c r="HY12">
        <v>-7.8891200000000001</v>
      </c>
      <c r="HZ12">
        <v>-1.23807</v>
      </c>
      <c r="IA12">
        <v>14.65</v>
      </c>
      <c r="IB12">
        <v>0</v>
      </c>
      <c r="IC12">
        <v>0</v>
      </c>
      <c r="ID12">
        <v>0</v>
      </c>
      <c r="IE12">
        <v>0</v>
      </c>
      <c r="IF12">
        <v>0</v>
      </c>
      <c r="IG12">
        <v>0</v>
      </c>
      <c r="IH12">
        <v>0</v>
      </c>
      <c r="II12">
        <v>0</v>
      </c>
      <c r="IJ12">
        <v>0</v>
      </c>
      <c r="IK12">
        <v>0</v>
      </c>
      <c r="IL12">
        <v>0</v>
      </c>
      <c r="IM12">
        <v>0</v>
      </c>
      <c r="IN12">
        <v>0</v>
      </c>
      <c r="IO12">
        <v>1.9724600000000001</v>
      </c>
      <c r="IP12">
        <v>1.1083000000000001</v>
      </c>
      <c r="IQ12">
        <v>0.42327500000000001</v>
      </c>
      <c r="IR12">
        <v>0</v>
      </c>
      <c r="IS12">
        <v>5.9894500000000003E-2</v>
      </c>
      <c r="IT12">
        <v>1.17601</v>
      </c>
      <c r="IU12">
        <v>2.1622699999999999</v>
      </c>
      <c r="IV12">
        <v>6.9022199999999998</v>
      </c>
      <c r="IW12">
        <v>4.2106199999999996</v>
      </c>
      <c r="IX12">
        <v>0</v>
      </c>
      <c r="IY12">
        <v>0</v>
      </c>
      <c r="IZ12">
        <v>0</v>
      </c>
      <c r="JA12">
        <v>0</v>
      </c>
      <c r="JB12">
        <v>0</v>
      </c>
      <c r="JC12">
        <v>11.1128</v>
      </c>
      <c r="JD12">
        <v>0.81686899999999996</v>
      </c>
      <c r="JE12">
        <v>1.0004500000000001</v>
      </c>
      <c r="JF12">
        <v>0.61841900000000005</v>
      </c>
      <c r="JG12">
        <v>0</v>
      </c>
      <c r="JH12">
        <v>3.38142E-3</v>
      </c>
      <c r="JI12">
        <v>0.28878900000000002</v>
      </c>
      <c r="JJ12">
        <v>1.4415199999999999</v>
      </c>
      <c r="JK12">
        <v>0.952735</v>
      </c>
      <c r="JL12">
        <v>4.2106199999999996</v>
      </c>
      <c r="JM12">
        <v>0</v>
      </c>
      <c r="JN12">
        <v>0</v>
      </c>
      <c r="JO12">
        <v>0</v>
      </c>
      <c r="JP12">
        <v>-2.7803599999999999</v>
      </c>
      <c r="JQ12">
        <v>-0.43633100000000002</v>
      </c>
      <c r="JR12">
        <v>5.1633599999999999</v>
      </c>
    </row>
    <row r="13" spans="1:292" x14ac:dyDescent="0.3">
      <c r="B13" s="20">
        <v>45968.559062499997</v>
      </c>
      <c r="C13" t="s">
        <v>123</v>
      </c>
      <c r="E13" t="s">
        <v>211</v>
      </c>
      <c r="F13" t="s">
        <v>243</v>
      </c>
      <c r="G13">
        <v>53627.8</v>
      </c>
      <c r="H13">
        <v>53627.8</v>
      </c>
      <c r="I13" t="s">
        <v>72</v>
      </c>
      <c r="J13" s="14">
        <v>5.9027777777777776E-2</v>
      </c>
      <c r="K13" t="s">
        <v>74</v>
      </c>
      <c r="L13">
        <v>-11.53</v>
      </c>
      <c r="M13" t="s">
        <v>73</v>
      </c>
      <c r="N13" t="s">
        <v>73</v>
      </c>
      <c r="O13" t="s">
        <v>273</v>
      </c>
      <c r="P13">
        <v>37.478999999999999</v>
      </c>
      <c r="Q13">
        <v>45075.199999999997</v>
      </c>
      <c r="R13">
        <v>17239.900000000001</v>
      </c>
      <c r="S13">
        <v>0</v>
      </c>
      <c r="T13">
        <v>3663.95</v>
      </c>
      <c r="U13">
        <v>0</v>
      </c>
      <c r="V13">
        <v>72497.3</v>
      </c>
      <c r="W13">
        <v>138514</v>
      </c>
      <c r="X13">
        <v>229701</v>
      </c>
      <c r="Y13">
        <v>0</v>
      </c>
      <c r="Z13">
        <v>0</v>
      </c>
      <c r="AA13">
        <v>0</v>
      </c>
      <c r="AB13">
        <v>0</v>
      </c>
      <c r="AC13">
        <v>0</v>
      </c>
      <c r="AD13">
        <v>368215</v>
      </c>
      <c r="AE13">
        <v>5394.41</v>
      </c>
      <c r="AF13">
        <v>0</v>
      </c>
      <c r="AG13">
        <v>0</v>
      </c>
      <c r="AH13">
        <v>0</v>
      </c>
      <c r="AI13">
        <v>0</v>
      </c>
      <c r="AJ13">
        <v>797.79100000000005</v>
      </c>
      <c r="AK13">
        <v>0</v>
      </c>
      <c r="AL13">
        <v>6192.21</v>
      </c>
      <c r="AM13">
        <v>0</v>
      </c>
      <c r="AN13">
        <v>0</v>
      </c>
      <c r="AO13">
        <v>0</v>
      </c>
      <c r="AP13">
        <v>0</v>
      </c>
      <c r="AQ13">
        <v>6192.21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5.9743500000000003</v>
      </c>
      <c r="BF13">
        <v>3.7814800000000002</v>
      </c>
      <c r="BG13">
        <v>1.6114599999999999</v>
      </c>
      <c r="BH13">
        <v>0</v>
      </c>
      <c r="BI13">
        <v>0.42837399999999998</v>
      </c>
      <c r="BJ13">
        <v>0.79928299999999997</v>
      </c>
      <c r="BK13">
        <v>6.5511200000000001</v>
      </c>
      <c r="BL13">
        <v>0</v>
      </c>
      <c r="BM13">
        <v>19.146100000000001</v>
      </c>
      <c r="BN13">
        <v>20.281300000000002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39.427399999999999</v>
      </c>
      <c r="BU13">
        <v>32.6584</v>
      </c>
      <c r="BV13">
        <v>6.7690000000000001</v>
      </c>
      <c r="BW13">
        <v>0</v>
      </c>
      <c r="BX13">
        <v>0</v>
      </c>
      <c r="BZ13">
        <v>0</v>
      </c>
      <c r="CA13">
        <v>0</v>
      </c>
      <c r="CC13">
        <v>0</v>
      </c>
      <c r="CG13" t="s">
        <v>73</v>
      </c>
      <c r="CH13" t="s">
        <v>73</v>
      </c>
      <c r="CI13" t="s">
        <v>280</v>
      </c>
      <c r="CJ13">
        <v>71407.7</v>
      </c>
      <c r="CK13">
        <v>38076.6</v>
      </c>
      <c r="CL13">
        <v>38688.5</v>
      </c>
      <c r="CM13">
        <v>0</v>
      </c>
      <c r="CN13">
        <v>316.96699999999998</v>
      </c>
      <c r="CO13">
        <v>16124</v>
      </c>
      <c r="CP13">
        <v>72497.3</v>
      </c>
      <c r="CQ13">
        <v>9301.16</v>
      </c>
      <c r="CR13">
        <v>229701</v>
      </c>
      <c r="CS13">
        <v>0</v>
      </c>
      <c r="CT13">
        <v>0</v>
      </c>
      <c r="CU13">
        <v>0</v>
      </c>
      <c r="CV13">
        <v>-229420</v>
      </c>
      <c r="CW13">
        <v>1610.24</v>
      </c>
      <c r="CX13">
        <v>239003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9.0553799999999995</v>
      </c>
      <c r="DZ13">
        <v>3.02867</v>
      </c>
      <c r="EA13">
        <v>3.65001</v>
      </c>
      <c r="EB13">
        <v>0</v>
      </c>
      <c r="EC13">
        <v>4.1568399999999998E-2</v>
      </c>
      <c r="ED13">
        <v>1.47648</v>
      </c>
      <c r="EE13">
        <v>6.5511200000000001</v>
      </c>
      <c r="EF13">
        <v>7.5951599999999999</v>
      </c>
      <c r="EG13">
        <v>20.281300000000002</v>
      </c>
      <c r="EH13">
        <v>0</v>
      </c>
      <c r="EI13">
        <v>0</v>
      </c>
      <c r="EJ13">
        <v>0</v>
      </c>
      <c r="EK13">
        <v>-15.8133</v>
      </c>
      <c r="EL13">
        <v>-0.39476699999999998</v>
      </c>
      <c r="EM13">
        <v>27.8765</v>
      </c>
      <c r="EN13">
        <v>27.8765</v>
      </c>
      <c r="EO13">
        <v>0</v>
      </c>
      <c r="EP13">
        <v>0</v>
      </c>
      <c r="EQ13">
        <v>0</v>
      </c>
      <c r="ES13">
        <v>0</v>
      </c>
      <c r="ET13">
        <v>0</v>
      </c>
      <c r="EV13">
        <v>0</v>
      </c>
      <c r="EW13">
        <v>5.9738999999999999E-3</v>
      </c>
      <c r="EX13">
        <v>1.3453599999999999</v>
      </c>
      <c r="EY13">
        <v>0.99865800000000005</v>
      </c>
      <c r="EZ13">
        <v>0</v>
      </c>
      <c r="FA13">
        <v>0.53386</v>
      </c>
      <c r="FB13">
        <v>0</v>
      </c>
      <c r="FC13">
        <v>2.3312200000000001</v>
      </c>
      <c r="FD13">
        <v>5.2150699999999999</v>
      </c>
      <c r="FE13">
        <v>5.91967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11.1347</v>
      </c>
      <c r="FL13">
        <v>12.928900000000001</v>
      </c>
      <c r="FM13">
        <v>0.46299800000000002</v>
      </c>
      <c r="FN13">
        <v>2.52251</v>
      </c>
      <c r="FO13">
        <v>0</v>
      </c>
      <c r="FP13">
        <v>7.8879299999999999E-2</v>
      </c>
      <c r="FQ13">
        <v>0.62571500000000002</v>
      </c>
      <c r="FR13">
        <v>2.3312200000000001</v>
      </c>
      <c r="FS13">
        <v>15.225099999999999</v>
      </c>
      <c r="FT13">
        <v>5.91967</v>
      </c>
      <c r="FU13">
        <v>0</v>
      </c>
      <c r="FV13">
        <v>0</v>
      </c>
      <c r="FW13">
        <v>0</v>
      </c>
      <c r="FX13">
        <v>-0.52832199999999996</v>
      </c>
      <c r="FY13">
        <v>-3.1967400000000001</v>
      </c>
      <c r="FZ13">
        <v>21.1448</v>
      </c>
      <c r="GA13" t="s">
        <v>275</v>
      </c>
      <c r="GB13" t="s">
        <v>353</v>
      </c>
      <c r="GC13" t="s">
        <v>244</v>
      </c>
      <c r="GD13" t="s">
        <v>276</v>
      </c>
      <c r="GE13" t="s">
        <v>277</v>
      </c>
      <c r="GF13" t="s">
        <v>354</v>
      </c>
      <c r="GG13" t="s">
        <v>355</v>
      </c>
      <c r="GH13" t="s">
        <v>356</v>
      </c>
      <c r="GK13">
        <v>5.1239800000000002E-3</v>
      </c>
      <c r="GL13">
        <v>1.79352</v>
      </c>
      <c r="GM13">
        <v>1.0671900000000001</v>
      </c>
      <c r="GN13">
        <v>0</v>
      </c>
      <c r="GO13">
        <v>0.43537700000000001</v>
      </c>
      <c r="GP13">
        <v>0</v>
      </c>
      <c r="GQ13">
        <v>4.0902200000000004</v>
      </c>
      <c r="GR13">
        <v>7.4</v>
      </c>
      <c r="GS13">
        <v>11.9474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19.350000000000001</v>
      </c>
      <c r="GZ13">
        <v>29.471299999999999</v>
      </c>
      <c r="HA13">
        <v>0</v>
      </c>
      <c r="HB13">
        <v>0</v>
      </c>
      <c r="HC13">
        <v>0</v>
      </c>
      <c r="HD13">
        <v>0</v>
      </c>
      <c r="HE13">
        <v>4.3585700000000003</v>
      </c>
      <c r="HF13">
        <v>0</v>
      </c>
      <c r="HG13">
        <v>33.83</v>
      </c>
      <c r="HH13">
        <v>0</v>
      </c>
      <c r="HI13">
        <v>0</v>
      </c>
      <c r="HJ13">
        <v>0</v>
      </c>
      <c r="HK13">
        <v>0</v>
      </c>
      <c r="HL13">
        <v>33.83</v>
      </c>
      <c r="HM13">
        <v>10.2873</v>
      </c>
      <c r="HN13">
        <v>1.1004100000000001</v>
      </c>
      <c r="HO13">
        <v>2.4867599999999999</v>
      </c>
      <c r="HP13">
        <v>0</v>
      </c>
      <c r="HQ13">
        <v>4.8837800000000001E-2</v>
      </c>
      <c r="HR13">
        <v>0.96274499999999996</v>
      </c>
      <c r="HS13">
        <v>4.0902200000000004</v>
      </c>
      <c r="HT13">
        <v>11.9</v>
      </c>
      <c r="HU13">
        <v>11.9474</v>
      </c>
      <c r="HV13">
        <v>0</v>
      </c>
      <c r="HW13">
        <v>0</v>
      </c>
      <c r="HX13">
        <v>0</v>
      </c>
      <c r="HY13">
        <v>-5.8740699999999997</v>
      </c>
      <c r="HZ13">
        <v>-1.21471</v>
      </c>
      <c r="IA13">
        <v>23.85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9.0511400000000002</v>
      </c>
      <c r="IP13">
        <v>0.63208900000000001</v>
      </c>
      <c r="IQ13">
        <v>0.37610900000000003</v>
      </c>
      <c r="IR13">
        <v>0</v>
      </c>
      <c r="IS13">
        <v>0.15343999999999999</v>
      </c>
      <c r="IT13">
        <v>1.33832</v>
      </c>
      <c r="IU13">
        <v>1.4415199999999999</v>
      </c>
      <c r="IV13">
        <v>12.992599999999999</v>
      </c>
      <c r="IW13">
        <v>4.2106199999999996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17.203199999999999</v>
      </c>
      <c r="JD13">
        <v>3.6255500000000001</v>
      </c>
      <c r="JE13">
        <v>0.387818</v>
      </c>
      <c r="JF13">
        <v>0.87640899999999999</v>
      </c>
      <c r="JG13">
        <v>0</v>
      </c>
      <c r="JH13">
        <v>1.7211899999999999E-2</v>
      </c>
      <c r="JI13">
        <v>0.33929999999999999</v>
      </c>
      <c r="JJ13">
        <v>1.4415199999999999</v>
      </c>
      <c r="JK13">
        <v>4.1895100000000003</v>
      </c>
      <c r="JL13">
        <v>4.2106199999999996</v>
      </c>
      <c r="JM13">
        <v>0</v>
      </c>
      <c r="JN13">
        <v>0</v>
      </c>
      <c r="JO13">
        <v>0</v>
      </c>
      <c r="JP13">
        <v>-2.0701900000000002</v>
      </c>
      <c r="JQ13">
        <v>-0.42809799999999998</v>
      </c>
      <c r="JR13">
        <v>8.4001400000000004</v>
      </c>
    </row>
    <row r="14" spans="1:292" x14ac:dyDescent="0.3">
      <c r="B14" s="20">
        <v>45968.560104166667</v>
      </c>
      <c r="C14" t="s">
        <v>124</v>
      </c>
      <c r="E14" t="s">
        <v>211</v>
      </c>
      <c r="F14" t="s">
        <v>243</v>
      </c>
      <c r="G14">
        <v>53627.8</v>
      </c>
      <c r="H14">
        <v>53627.8</v>
      </c>
      <c r="I14" t="s">
        <v>72</v>
      </c>
      <c r="J14" s="14">
        <v>5.9722222222222225E-2</v>
      </c>
      <c r="K14" t="s">
        <v>74</v>
      </c>
      <c r="L14">
        <v>-13.18</v>
      </c>
      <c r="M14" t="s">
        <v>73</v>
      </c>
      <c r="N14" t="s">
        <v>73</v>
      </c>
      <c r="O14" t="s">
        <v>273</v>
      </c>
      <c r="P14">
        <v>38.720100000000002</v>
      </c>
      <c r="Q14">
        <v>57993</v>
      </c>
      <c r="R14">
        <v>19122</v>
      </c>
      <c r="S14">
        <v>0</v>
      </c>
      <c r="T14">
        <v>3962.64</v>
      </c>
      <c r="U14">
        <v>0</v>
      </c>
      <c r="V14">
        <v>72497.3</v>
      </c>
      <c r="W14">
        <v>153614</v>
      </c>
      <c r="X14">
        <v>229701</v>
      </c>
      <c r="Y14">
        <v>0</v>
      </c>
      <c r="Z14">
        <v>0</v>
      </c>
      <c r="AA14">
        <v>0</v>
      </c>
      <c r="AB14">
        <v>0</v>
      </c>
      <c r="AC14">
        <v>0</v>
      </c>
      <c r="AD14">
        <v>383315</v>
      </c>
      <c r="AE14">
        <v>5573</v>
      </c>
      <c r="AF14">
        <v>0</v>
      </c>
      <c r="AG14">
        <v>0</v>
      </c>
      <c r="AH14">
        <v>0</v>
      </c>
      <c r="AI14">
        <v>0</v>
      </c>
      <c r="AJ14">
        <v>797.79300000000001</v>
      </c>
      <c r="AK14">
        <v>0</v>
      </c>
      <c r="AL14">
        <v>6370.8</v>
      </c>
      <c r="AM14">
        <v>0</v>
      </c>
      <c r="AN14">
        <v>0</v>
      </c>
      <c r="AO14">
        <v>0</v>
      </c>
      <c r="AP14">
        <v>0</v>
      </c>
      <c r="AQ14">
        <v>6370.8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6.1499899999999998</v>
      </c>
      <c r="BF14">
        <v>4.95052</v>
      </c>
      <c r="BG14">
        <v>1.8734200000000001</v>
      </c>
      <c r="BH14">
        <v>0</v>
      </c>
      <c r="BI14">
        <v>0.46565600000000001</v>
      </c>
      <c r="BJ14">
        <v>0.79928500000000002</v>
      </c>
      <c r="BK14">
        <v>6.5511200000000001</v>
      </c>
      <c r="BL14">
        <v>0</v>
      </c>
      <c r="BM14">
        <v>20.79</v>
      </c>
      <c r="BN14">
        <v>20.281300000000002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41.071300000000001</v>
      </c>
      <c r="BU14">
        <v>34.126800000000003</v>
      </c>
      <c r="BV14">
        <v>6.9444800000000004</v>
      </c>
      <c r="BW14">
        <v>0</v>
      </c>
      <c r="BX14">
        <v>5.5</v>
      </c>
      <c r="BY14" t="s">
        <v>76</v>
      </c>
      <c r="BZ14">
        <v>0</v>
      </c>
      <c r="CA14">
        <v>0</v>
      </c>
      <c r="CC14">
        <v>0</v>
      </c>
      <c r="CG14" t="s">
        <v>73</v>
      </c>
      <c r="CH14" t="s">
        <v>73</v>
      </c>
      <c r="CI14" t="s">
        <v>280</v>
      </c>
      <c r="CJ14">
        <v>71407.7</v>
      </c>
      <c r="CK14">
        <v>38076.6</v>
      </c>
      <c r="CL14">
        <v>38688.5</v>
      </c>
      <c r="CM14">
        <v>0</v>
      </c>
      <c r="CN14">
        <v>316.96699999999998</v>
      </c>
      <c r="CO14">
        <v>16124</v>
      </c>
      <c r="CP14">
        <v>72497.3</v>
      </c>
      <c r="CQ14">
        <v>9301.16</v>
      </c>
      <c r="CR14">
        <v>229701</v>
      </c>
      <c r="CS14">
        <v>0</v>
      </c>
      <c r="CT14">
        <v>0</v>
      </c>
      <c r="CU14">
        <v>0</v>
      </c>
      <c r="CV14">
        <v>-229420</v>
      </c>
      <c r="CW14">
        <v>1610.24</v>
      </c>
      <c r="CX14">
        <v>239003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9.0553799999999995</v>
      </c>
      <c r="DZ14">
        <v>3.02867</v>
      </c>
      <c r="EA14">
        <v>3.65001</v>
      </c>
      <c r="EB14">
        <v>0</v>
      </c>
      <c r="EC14">
        <v>4.1568399999999998E-2</v>
      </c>
      <c r="ED14">
        <v>1.47648</v>
      </c>
      <c r="EE14">
        <v>6.5511200000000001</v>
      </c>
      <c r="EF14">
        <v>7.5951599999999999</v>
      </c>
      <c r="EG14">
        <v>20.281300000000002</v>
      </c>
      <c r="EH14">
        <v>0</v>
      </c>
      <c r="EI14">
        <v>0</v>
      </c>
      <c r="EJ14">
        <v>0</v>
      </c>
      <c r="EK14">
        <v>-15.8133</v>
      </c>
      <c r="EL14">
        <v>-0.39476699999999998</v>
      </c>
      <c r="EM14">
        <v>27.8765</v>
      </c>
      <c r="EN14">
        <v>27.8765</v>
      </c>
      <c r="EO14">
        <v>0</v>
      </c>
      <c r="EP14">
        <v>0</v>
      </c>
      <c r="EQ14">
        <v>0</v>
      </c>
      <c r="ES14">
        <v>0</v>
      </c>
      <c r="ET14">
        <v>0</v>
      </c>
      <c r="EV14">
        <v>0</v>
      </c>
      <c r="EW14">
        <v>6.2993700000000003E-3</v>
      </c>
      <c r="EX14">
        <v>2.0549900000000001</v>
      </c>
      <c r="EY14">
        <v>1.36002</v>
      </c>
      <c r="EZ14">
        <v>0</v>
      </c>
      <c r="FA14">
        <v>0.61893200000000004</v>
      </c>
      <c r="FB14">
        <v>0</v>
      </c>
      <c r="FC14">
        <v>2.3312200000000001</v>
      </c>
      <c r="FD14">
        <v>6.3714599999999999</v>
      </c>
      <c r="FE14">
        <v>5.91967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12.2911</v>
      </c>
      <c r="FL14">
        <v>12.928900000000001</v>
      </c>
      <c r="FM14">
        <v>0.46299800000000002</v>
      </c>
      <c r="FN14">
        <v>2.52251</v>
      </c>
      <c r="FO14">
        <v>0</v>
      </c>
      <c r="FP14">
        <v>7.8879299999999999E-2</v>
      </c>
      <c r="FQ14">
        <v>0.62571500000000002</v>
      </c>
      <c r="FR14">
        <v>2.3312200000000001</v>
      </c>
      <c r="FS14">
        <v>15.225099999999999</v>
      </c>
      <c r="FT14">
        <v>5.91967</v>
      </c>
      <c r="FU14">
        <v>0</v>
      </c>
      <c r="FV14">
        <v>0</v>
      </c>
      <c r="FW14">
        <v>0</v>
      </c>
      <c r="FX14">
        <v>-0.52832199999999996</v>
      </c>
      <c r="FY14">
        <v>-3.1967400000000001</v>
      </c>
      <c r="FZ14">
        <v>21.1448</v>
      </c>
      <c r="GA14" t="s">
        <v>275</v>
      </c>
      <c r="GB14" t="s">
        <v>353</v>
      </c>
      <c r="GC14" t="s">
        <v>244</v>
      </c>
      <c r="GD14" t="s">
        <v>276</v>
      </c>
      <c r="GE14" t="s">
        <v>277</v>
      </c>
      <c r="GF14" t="s">
        <v>354</v>
      </c>
      <c r="GG14" t="s">
        <v>355</v>
      </c>
      <c r="GH14" t="s">
        <v>356</v>
      </c>
      <c r="GK14">
        <v>5.2735300000000002E-3</v>
      </c>
      <c r="GL14">
        <v>2.4241299999999999</v>
      </c>
      <c r="GM14">
        <v>1.39445</v>
      </c>
      <c r="GN14">
        <v>0</v>
      </c>
      <c r="GO14">
        <v>0.462424</v>
      </c>
      <c r="GP14">
        <v>0</v>
      </c>
      <c r="GQ14">
        <v>4.0902200000000004</v>
      </c>
      <c r="GR14">
        <v>8.3699999999999992</v>
      </c>
      <c r="GS14">
        <v>11.9474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20.32</v>
      </c>
      <c r="GZ14">
        <v>30.446999999999999</v>
      </c>
      <c r="HA14">
        <v>0</v>
      </c>
      <c r="HB14">
        <v>0</v>
      </c>
      <c r="HC14">
        <v>0</v>
      </c>
      <c r="HD14">
        <v>0</v>
      </c>
      <c r="HE14">
        <v>4.3585799999999999</v>
      </c>
      <c r="HF14">
        <v>0</v>
      </c>
      <c r="HG14">
        <v>34.81</v>
      </c>
      <c r="HH14">
        <v>0</v>
      </c>
      <c r="HI14">
        <v>0</v>
      </c>
      <c r="HJ14">
        <v>0</v>
      </c>
      <c r="HK14">
        <v>0</v>
      </c>
      <c r="HL14">
        <v>34.81</v>
      </c>
      <c r="HM14">
        <v>10.2873</v>
      </c>
      <c r="HN14">
        <v>1.1004100000000001</v>
      </c>
      <c r="HO14">
        <v>2.4867599999999999</v>
      </c>
      <c r="HP14">
        <v>0</v>
      </c>
      <c r="HQ14">
        <v>4.8837800000000001E-2</v>
      </c>
      <c r="HR14">
        <v>0.96274499999999996</v>
      </c>
      <c r="HS14">
        <v>4.0902200000000004</v>
      </c>
      <c r="HT14">
        <v>11.9</v>
      </c>
      <c r="HU14">
        <v>11.9474</v>
      </c>
      <c r="HV14">
        <v>0</v>
      </c>
      <c r="HW14">
        <v>0</v>
      </c>
      <c r="HX14">
        <v>0</v>
      </c>
      <c r="HY14">
        <v>-5.8740699999999997</v>
      </c>
      <c r="HZ14">
        <v>-1.21471</v>
      </c>
      <c r="IA14">
        <v>23.85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0</v>
      </c>
      <c r="IH14">
        <v>0</v>
      </c>
      <c r="II14">
        <v>0</v>
      </c>
      <c r="IJ14">
        <v>0</v>
      </c>
      <c r="IK14">
        <v>0</v>
      </c>
      <c r="IL14">
        <v>0</v>
      </c>
      <c r="IM14">
        <v>0</v>
      </c>
      <c r="IN14">
        <v>0</v>
      </c>
      <c r="IO14">
        <v>9.3507800000000003</v>
      </c>
      <c r="IP14">
        <v>0.85433400000000004</v>
      </c>
      <c r="IQ14">
        <v>0.49144399999999999</v>
      </c>
      <c r="IR14">
        <v>0</v>
      </c>
      <c r="IS14">
        <v>0.16297200000000001</v>
      </c>
      <c r="IT14">
        <v>1.33833</v>
      </c>
      <c r="IU14">
        <v>1.4415199999999999</v>
      </c>
      <c r="IV14">
        <v>13.6394</v>
      </c>
      <c r="IW14">
        <v>4.2106199999999996</v>
      </c>
      <c r="IX14">
        <v>0</v>
      </c>
      <c r="IY14">
        <v>0</v>
      </c>
      <c r="IZ14">
        <v>0</v>
      </c>
      <c r="JA14">
        <v>0</v>
      </c>
      <c r="JB14">
        <v>0</v>
      </c>
      <c r="JC14">
        <v>17.850000000000001</v>
      </c>
      <c r="JD14">
        <v>3.6255500000000001</v>
      </c>
      <c r="JE14">
        <v>0.387818</v>
      </c>
      <c r="JF14">
        <v>0.87640899999999999</v>
      </c>
      <c r="JG14">
        <v>0</v>
      </c>
      <c r="JH14">
        <v>1.7211899999999999E-2</v>
      </c>
      <c r="JI14">
        <v>0.33929999999999999</v>
      </c>
      <c r="JJ14">
        <v>1.4415199999999999</v>
      </c>
      <c r="JK14">
        <v>4.1895100000000003</v>
      </c>
      <c r="JL14">
        <v>4.2106199999999996</v>
      </c>
      <c r="JM14">
        <v>0</v>
      </c>
      <c r="JN14">
        <v>0</v>
      </c>
      <c r="JO14">
        <v>0</v>
      </c>
      <c r="JP14">
        <v>-2.0701900000000002</v>
      </c>
      <c r="JQ14">
        <v>-0.42809799999999998</v>
      </c>
      <c r="JR14">
        <v>8.4001400000000004</v>
      </c>
    </row>
    <row r="15" spans="1:292" x14ac:dyDescent="0.3">
      <c r="B15" s="20">
        <v>45968.56113425926</v>
      </c>
      <c r="C15" t="s">
        <v>125</v>
      </c>
      <c r="E15" t="s">
        <v>211</v>
      </c>
      <c r="F15" t="s">
        <v>243</v>
      </c>
      <c r="G15">
        <v>53627.8</v>
      </c>
      <c r="H15">
        <v>53627.8</v>
      </c>
      <c r="I15" t="s">
        <v>72</v>
      </c>
      <c r="J15" s="14">
        <v>5.8333333333333334E-2</v>
      </c>
      <c r="K15" t="s">
        <v>74</v>
      </c>
      <c r="L15">
        <v>-12.21</v>
      </c>
      <c r="M15" t="s">
        <v>73</v>
      </c>
      <c r="N15" t="s">
        <v>73</v>
      </c>
      <c r="O15" t="s">
        <v>273</v>
      </c>
      <c r="P15">
        <v>36.968699999999998</v>
      </c>
      <c r="Q15">
        <v>46797.599999999999</v>
      </c>
      <c r="R15">
        <v>23716.3</v>
      </c>
      <c r="S15">
        <v>0</v>
      </c>
      <c r="T15">
        <v>3641.14</v>
      </c>
      <c r="U15">
        <v>0</v>
      </c>
      <c r="V15">
        <v>72497.3</v>
      </c>
      <c r="W15">
        <v>146689</v>
      </c>
      <c r="X15">
        <v>229701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376391</v>
      </c>
      <c r="AE15">
        <v>5320.97</v>
      </c>
      <c r="AF15">
        <v>0</v>
      </c>
      <c r="AG15">
        <v>0</v>
      </c>
      <c r="AH15">
        <v>0</v>
      </c>
      <c r="AI15">
        <v>0</v>
      </c>
      <c r="AJ15">
        <v>797.79100000000005</v>
      </c>
      <c r="AK15">
        <v>0</v>
      </c>
      <c r="AL15">
        <v>6118.76</v>
      </c>
      <c r="AM15">
        <v>0</v>
      </c>
      <c r="AN15">
        <v>0</v>
      </c>
      <c r="AO15">
        <v>0</v>
      </c>
      <c r="AP15">
        <v>0</v>
      </c>
      <c r="AQ15">
        <v>6118.76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5.8951500000000001</v>
      </c>
      <c r="BF15">
        <v>3.9170600000000002</v>
      </c>
      <c r="BG15">
        <v>2.2167300000000001</v>
      </c>
      <c r="BH15">
        <v>0</v>
      </c>
      <c r="BI15">
        <v>0.426205</v>
      </c>
      <c r="BJ15">
        <v>0.79928299999999997</v>
      </c>
      <c r="BK15">
        <v>6.5511200000000001</v>
      </c>
      <c r="BL15">
        <v>0</v>
      </c>
      <c r="BM15">
        <v>19.805599999999998</v>
      </c>
      <c r="BN15">
        <v>20.281300000000002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40.0869</v>
      </c>
      <c r="BU15">
        <v>33.396999999999998</v>
      </c>
      <c r="BV15">
        <v>6.6898499999999999</v>
      </c>
      <c r="BW15">
        <v>0</v>
      </c>
      <c r="BX15">
        <v>0</v>
      </c>
      <c r="BZ15">
        <v>0</v>
      </c>
      <c r="CA15">
        <v>0</v>
      </c>
      <c r="CC15">
        <v>0</v>
      </c>
      <c r="CG15" t="s">
        <v>73</v>
      </c>
      <c r="CH15" t="s">
        <v>73</v>
      </c>
      <c r="CI15" t="s">
        <v>280</v>
      </c>
      <c r="CJ15">
        <v>71407.7</v>
      </c>
      <c r="CK15">
        <v>38076.6</v>
      </c>
      <c r="CL15">
        <v>38688.5</v>
      </c>
      <c r="CM15">
        <v>0</v>
      </c>
      <c r="CN15">
        <v>316.96699999999998</v>
      </c>
      <c r="CO15">
        <v>16124</v>
      </c>
      <c r="CP15">
        <v>72497.3</v>
      </c>
      <c r="CQ15">
        <v>9301.16</v>
      </c>
      <c r="CR15">
        <v>229701</v>
      </c>
      <c r="CS15">
        <v>0</v>
      </c>
      <c r="CT15">
        <v>0</v>
      </c>
      <c r="CU15">
        <v>0</v>
      </c>
      <c r="CV15">
        <v>-229420</v>
      </c>
      <c r="CW15">
        <v>1610.24</v>
      </c>
      <c r="CX15">
        <v>239003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9.0553799999999995</v>
      </c>
      <c r="DZ15">
        <v>3.02867</v>
      </c>
      <c r="EA15">
        <v>3.65001</v>
      </c>
      <c r="EB15">
        <v>0</v>
      </c>
      <c r="EC15">
        <v>4.1568399999999998E-2</v>
      </c>
      <c r="ED15">
        <v>1.47648</v>
      </c>
      <c r="EE15">
        <v>6.5511200000000001</v>
      </c>
      <c r="EF15">
        <v>7.5951599999999999</v>
      </c>
      <c r="EG15">
        <v>20.281300000000002</v>
      </c>
      <c r="EH15">
        <v>0</v>
      </c>
      <c r="EI15">
        <v>0</v>
      </c>
      <c r="EJ15">
        <v>0</v>
      </c>
      <c r="EK15">
        <v>-15.8133</v>
      </c>
      <c r="EL15">
        <v>-0.39476699999999998</v>
      </c>
      <c r="EM15">
        <v>27.8765</v>
      </c>
      <c r="EN15">
        <v>27.8765</v>
      </c>
      <c r="EO15">
        <v>0</v>
      </c>
      <c r="EP15">
        <v>0</v>
      </c>
      <c r="EQ15">
        <v>0</v>
      </c>
      <c r="ES15">
        <v>0</v>
      </c>
      <c r="ET15">
        <v>0</v>
      </c>
      <c r="EV15">
        <v>0</v>
      </c>
      <c r="EW15">
        <v>5.9201899999999997E-3</v>
      </c>
      <c r="EX15">
        <v>1.3642000000000001</v>
      </c>
      <c r="EY15">
        <v>1.3730599999999999</v>
      </c>
      <c r="EZ15">
        <v>0</v>
      </c>
      <c r="FA15">
        <v>0.53295999999999999</v>
      </c>
      <c r="FB15">
        <v>0</v>
      </c>
      <c r="FC15">
        <v>2.3312200000000001</v>
      </c>
      <c r="FD15">
        <v>5.6073599999999999</v>
      </c>
      <c r="FE15">
        <v>5.91967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11.526999999999999</v>
      </c>
      <c r="FL15">
        <v>12.928900000000001</v>
      </c>
      <c r="FM15">
        <v>0.46299800000000002</v>
      </c>
      <c r="FN15">
        <v>2.52251</v>
      </c>
      <c r="FO15">
        <v>0</v>
      </c>
      <c r="FP15">
        <v>7.8879299999999999E-2</v>
      </c>
      <c r="FQ15">
        <v>0.62571500000000002</v>
      </c>
      <c r="FR15">
        <v>2.3312200000000001</v>
      </c>
      <c r="FS15">
        <v>15.225099999999999</v>
      </c>
      <c r="FT15">
        <v>5.91967</v>
      </c>
      <c r="FU15">
        <v>0</v>
      </c>
      <c r="FV15">
        <v>0</v>
      </c>
      <c r="FW15">
        <v>0</v>
      </c>
      <c r="FX15">
        <v>-0.52832199999999996</v>
      </c>
      <c r="FY15">
        <v>-3.1967400000000001</v>
      </c>
      <c r="FZ15">
        <v>21.1448</v>
      </c>
      <c r="GA15" t="s">
        <v>275</v>
      </c>
      <c r="GB15" t="s">
        <v>353</v>
      </c>
      <c r="GC15" t="s">
        <v>244</v>
      </c>
      <c r="GD15" t="s">
        <v>276</v>
      </c>
      <c r="GE15" t="s">
        <v>277</v>
      </c>
      <c r="GF15" t="s">
        <v>354</v>
      </c>
      <c r="GG15" t="s">
        <v>355</v>
      </c>
      <c r="GH15" t="s">
        <v>356</v>
      </c>
      <c r="GK15">
        <v>5.0663599999999998E-3</v>
      </c>
      <c r="GL15">
        <v>1.8406400000000001</v>
      </c>
      <c r="GM15">
        <v>1.4678899999999999</v>
      </c>
      <c r="GN15">
        <v>0</v>
      </c>
      <c r="GO15">
        <v>0.433805</v>
      </c>
      <c r="GP15">
        <v>0</v>
      </c>
      <c r="GQ15">
        <v>4.0902200000000004</v>
      </c>
      <c r="GR15">
        <v>7.84</v>
      </c>
      <c r="GS15">
        <v>11.9474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19.79</v>
      </c>
      <c r="GZ15">
        <v>29.0701</v>
      </c>
      <c r="HA15">
        <v>0</v>
      </c>
      <c r="HB15">
        <v>0</v>
      </c>
      <c r="HC15">
        <v>0</v>
      </c>
      <c r="HD15">
        <v>0</v>
      </c>
      <c r="HE15">
        <v>4.3585700000000003</v>
      </c>
      <c r="HF15">
        <v>0</v>
      </c>
      <c r="HG15">
        <v>33.43</v>
      </c>
      <c r="HH15">
        <v>0</v>
      </c>
      <c r="HI15">
        <v>0</v>
      </c>
      <c r="HJ15">
        <v>0</v>
      </c>
      <c r="HK15">
        <v>0</v>
      </c>
      <c r="HL15">
        <v>33.43</v>
      </c>
      <c r="HM15">
        <v>10.2873</v>
      </c>
      <c r="HN15">
        <v>1.1004100000000001</v>
      </c>
      <c r="HO15">
        <v>2.4867599999999999</v>
      </c>
      <c r="HP15">
        <v>0</v>
      </c>
      <c r="HQ15">
        <v>4.8837800000000001E-2</v>
      </c>
      <c r="HR15">
        <v>0.96274499999999996</v>
      </c>
      <c r="HS15">
        <v>4.0902200000000004</v>
      </c>
      <c r="HT15">
        <v>11.9</v>
      </c>
      <c r="HU15">
        <v>11.9474</v>
      </c>
      <c r="HV15">
        <v>0</v>
      </c>
      <c r="HW15">
        <v>0</v>
      </c>
      <c r="HX15">
        <v>0</v>
      </c>
      <c r="HY15">
        <v>-5.8740699999999997</v>
      </c>
      <c r="HZ15">
        <v>-1.21471</v>
      </c>
      <c r="IA15">
        <v>23.85</v>
      </c>
      <c r="IB15">
        <v>0</v>
      </c>
      <c r="IC15">
        <v>0</v>
      </c>
      <c r="ID15">
        <v>0</v>
      </c>
      <c r="IE15">
        <v>0</v>
      </c>
      <c r="IF15">
        <v>0</v>
      </c>
      <c r="IG15">
        <v>0</v>
      </c>
      <c r="IH15">
        <v>0</v>
      </c>
      <c r="II15">
        <v>0</v>
      </c>
      <c r="IJ15">
        <v>0</v>
      </c>
      <c r="IK15">
        <v>0</v>
      </c>
      <c r="IL15">
        <v>0</v>
      </c>
      <c r="IM15">
        <v>0</v>
      </c>
      <c r="IN15">
        <v>0</v>
      </c>
      <c r="IO15">
        <v>8.9279200000000003</v>
      </c>
      <c r="IP15">
        <v>0.64869399999999999</v>
      </c>
      <c r="IQ15">
        <v>0.51732599999999995</v>
      </c>
      <c r="IR15">
        <v>0</v>
      </c>
      <c r="IS15">
        <v>0.15288599999999999</v>
      </c>
      <c r="IT15">
        <v>1.33832</v>
      </c>
      <c r="IU15">
        <v>1.4415199999999999</v>
      </c>
      <c r="IV15">
        <v>13.0267</v>
      </c>
      <c r="IW15">
        <v>4.2106199999999996</v>
      </c>
      <c r="IX15">
        <v>0</v>
      </c>
      <c r="IY15">
        <v>0</v>
      </c>
      <c r="IZ15">
        <v>0</v>
      </c>
      <c r="JA15">
        <v>0</v>
      </c>
      <c r="JB15">
        <v>0</v>
      </c>
      <c r="JC15">
        <v>17.237300000000001</v>
      </c>
      <c r="JD15">
        <v>3.6255500000000001</v>
      </c>
      <c r="JE15">
        <v>0.387818</v>
      </c>
      <c r="JF15">
        <v>0.87640899999999999</v>
      </c>
      <c r="JG15">
        <v>0</v>
      </c>
      <c r="JH15">
        <v>1.7211899999999999E-2</v>
      </c>
      <c r="JI15">
        <v>0.33929999999999999</v>
      </c>
      <c r="JJ15">
        <v>1.4415199999999999</v>
      </c>
      <c r="JK15">
        <v>4.1895100000000003</v>
      </c>
      <c r="JL15">
        <v>4.2106199999999996</v>
      </c>
      <c r="JM15">
        <v>0</v>
      </c>
      <c r="JN15">
        <v>0</v>
      </c>
      <c r="JO15">
        <v>0</v>
      </c>
      <c r="JP15">
        <v>-2.0701900000000002</v>
      </c>
      <c r="JQ15">
        <v>-0.42809799999999998</v>
      </c>
      <c r="JR15">
        <v>8.4001400000000004</v>
      </c>
    </row>
    <row r="16" spans="1:292" x14ac:dyDescent="0.3">
      <c r="B16" s="20">
        <v>45968.561909722222</v>
      </c>
      <c r="C16" t="s">
        <v>131</v>
      </c>
      <c r="E16" t="s">
        <v>210</v>
      </c>
      <c r="F16" t="s">
        <v>243</v>
      </c>
      <c r="G16">
        <v>53627.8</v>
      </c>
      <c r="H16">
        <v>53627.8</v>
      </c>
      <c r="I16" t="s">
        <v>72</v>
      </c>
      <c r="J16" s="14">
        <v>4.3749999999999997E-2</v>
      </c>
      <c r="K16" t="s">
        <v>74</v>
      </c>
      <c r="L16">
        <v>-17.96</v>
      </c>
      <c r="M16" t="s">
        <v>73</v>
      </c>
      <c r="N16" t="s">
        <v>73</v>
      </c>
      <c r="O16" t="s">
        <v>273</v>
      </c>
      <c r="P16">
        <v>9.2131900000000009</v>
      </c>
      <c r="Q16">
        <v>91407.6</v>
      </c>
      <c r="R16">
        <v>15219.2</v>
      </c>
      <c r="S16">
        <v>0</v>
      </c>
      <c r="T16">
        <v>1310.83</v>
      </c>
      <c r="U16">
        <v>0</v>
      </c>
      <c r="V16">
        <v>72497.3</v>
      </c>
      <c r="W16">
        <v>180444</v>
      </c>
      <c r="X16">
        <v>229701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410145</v>
      </c>
      <c r="AE16">
        <v>1326.31</v>
      </c>
      <c r="AF16">
        <v>0</v>
      </c>
      <c r="AG16">
        <v>0</v>
      </c>
      <c r="AH16">
        <v>0</v>
      </c>
      <c r="AI16">
        <v>0</v>
      </c>
      <c r="AJ16">
        <v>701.03499999999997</v>
      </c>
      <c r="AK16">
        <v>0</v>
      </c>
      <c r="AL16">
        <v>2027.34</v>
      </c>
      <c r="AM16">
        <v>0</v>
      </c>
      <c r="AN16">
        <v>0</v>
      </c>
      <c r="AO16">
        <v>0</v>
      </c>
      <c r="AP16">
        <v>0</v>
      </c>
      <c r="AQ16">
        <v>2027.34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1.5088600000000001</v>
      </c>
      <c r="BF16">
        <v>7.5809499999999996</v>
      </c>
      <c r="BG16">
        <v>1.3698600000000001</v>
      </c>
      <c r="BH16">
        <v>0</v>
      </c>
      <c r="BI16">
        <v>0.151174</v>
      </c>
      <c r="BJ16">
        <v>0.70096199999999997</v>
      </c>
      <c r="BK16">
        <v>6.49946</v>
      </c>
      <c r="BL16">
        <v>0</v>
      </c>
      <c r="BM16">
        <v>17.811299999999999</v>
      </c>
      <c r="BN16">
        <v>20.146000000000001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37.957299999999996</v>
      </c>
      <c r="BU16">
        <v>35.748600000000003</v>
      </c>
      <c r="BV16">
        <v>2.2086800000000002</v>
      </c>
      <c r="BW16">
        <v>0</v>
      </c>
      <c r="BX16">
        <v>0</v>
      </c>
      <c r="BZ16">
        <v>0</v>
      </c>
      <c r="CA16">
        <v>0</v>
      </c>
      <c r="CC16">
        <v>0</v>
      </c>
      <c r="CG16" t="s">
        <v>73</v>
      </c>
      <c r="CH16" t="s">
        <v>73</v>
      </c>
      <c r="CI16" t="s">
        <v>274</v>
      </c>
      <c r="CJ16">
        <v>13362</v>
      </c>
      <c r="CK16">
        <v>87036.6</v>
      </c>
      <c r="CL16">
        <v>33924.5</v>
      </c>
      <c r="CM16">
        <v>0</v>
      </c>
      <c r="CN16">
        <v>58.547499999999999</v>
      </c>
      <c r="CO16">
        <v>13770.5</v>
      </c>
      <c r="CP16">
        <v>72497.3</v>
      </c>
      <c r="CQ16">
        <v>-56408.5</v>
      </c>
      <c r="CR16">
        <v>229701</v>
      </c>
      <c r="CS16">
        <v>0</v>
      </c>
      <c r="CT16">
        <v>0</v>
      </c>
      <c r="CU16">
        <v>0</v>
      </c>
      <c r="CV16">
        <v>-279074</v>
      </c>
      <c r="CW16">
        <v>2015.93</v>
      </c>
      <c r="CX16">
        <v>173293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1.70347</v>
      </c>
      <c r="DZ16">
        <v>7.2869700000000002</v>
      </c>
      <c r="EA16">
        <v>2.9941900000000001</v>
      </c>
      <c r="EB16">
        <v>0</v>
      </c>
      <c r="EC16">
        <v>7.23604E-3</v>
      </c>
      <c r="ED16">
        <v>1.2517400000000001</v>
      </c>
      <c r="EE16">
        <v>6.49946</v>
      </c>
      <c r="EF16">
        <v>-0.14318500000000001</v>
      </c>
      <c r="EG16">
        <v>20.146000000000001</v>
      </c>
      <c r="EH16">
        <v>0</v>
      </c>
      <c r="EI16">
        <v>0</v>
      </c>
      <c r="EJ16">
        <v>0</v>
      </c>
      <c r="EK16">
        <v>-19.4071</v>
      </c>
      <c r="EL16">
        <v>-0.47915200000000002</v>
      </c>
      <c r="EM16">
        <v>20.002800000000001</v>
      </c>
      <c r="EN16">
        <v>20.002800000000001</v>
      </c>
      <c r="EO16">
        <v>0</v>
      </c>
      <c r="EP16">
        <v>0</v>
      </c>
      <c r="EQ16">
        <v>0</v>
      </c>
      <c r="ES16">
        <v>0</v>
      </c>
      <c r="ET16">
        <v>0</v>
      </c>
      <c r="EV16">
        <v>0</v>
      </c>
      <c r="EW16">
        <v>2.1486700000000001E-3</v>
      </c>
      <c r="EX16">
        <v>1.5725499999999999</v>
      </c>
      <c r="EY16">
        <v>0.56943900000000003</v>
      </c>
      <c r="EZ16">
        <v>0</v>
      </c>
      <c r="FA16">
        <v>0.18920799999999999</v>
      </c>
      <c r="FB16">
        <v>0</v>
      </c>
      <c r="FC16">
        <v>2.3312200000000001</v>
      </c>
      <c r="FD16">
        <v>4.6645599999999998</v>
      </c>
      <c r="FE16">
        <v>5.91967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10.584199999999999</v>
      </c>
      <c r="FL16">
        <v>3.4573900000000002</v>
      </c>
      <c r="FM16">
        <v>1.5186599999999999</v>
      </c>
      <c r="FN16">
        <v>1.3004</v>
      </c>
      <c r="FO16">
        <v>0</v>
      </c>
      <c r="FP16">
        <v>1.27426E-2</v>
      </c>
      <c r="FQ16">
        <v>0.53511299999999995</v>
      </c>
      <c r="FR16">
        <v>2.3312200000000001</v>
      </c>
      <c r="FS16">
        <v>3.9215100000000001</v>
      </c>
      <c r="FT16">
        <v>5.91967</v>
      </c>
      <c r="FU16">
        <v>0</v>
      </c>
      <c r="FV16">
        <v>0</v>
      </c>
      <c r="FW16">
        <v>0</v>
      </c>
      <c r="FX16">
        <v>-0.82703300000000002</v>
      </c>
      <c r="FY16">
        <v>-4.4069900000000004</v>
      </c>
      <c r="FZ16">
        <v>9.84117</v>
      </c>
      <c r="GA16" t="s">
        <v>275</v>
      </c>
      <c r="GB16" t="s">
        <v>353</v>
      </c>
      <c r="GC16" t="s">
        <v>244</v>
      </c>
      <c r="GD16" t="s">
        <v>276</v>
      </c>
      <c r="GE16" t="s">
        <v>277</v>
      </c>
      <c r="GF16" t="s">
        <v>354</v>
      </c>
      <c r="GG16" t="s">
        <v>355</v>
      </c>
      <c r="GH16" t="s">
        <v>356</v>
      </c>
      <c r="GK16">
        <v>1.51472E-3</v>
      </c>
      <c r="GL16">
        <v>2.9137200000000001</v>
      </c>
      <c r="GM16">
        <v>0.84103000000000006</v>
      </c>
      <c r="GN16">
        <v>0</v>
      </c>
      <c r="GO16">
        <v>0.18127799999999999</v>
      </c>
      <c r="GP16">
        <v>0</v>
      </c>
      <c r="GQ16">
        <v>4.0902200000000004</v>
      </c>
      <c r="GR16">
        <v>8.02</v>
      </c>
      <c r="GS16">
        <v>11.9474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19.97</v>
      </c>
      <c r="GZ16">
        <v>7.2460100000000001</v>
      </c>
      <c r="HA16">
        <v>0</v>
      </c>
      <c r="HB16">
        <v>0</v>
      </c>
      <c r="HC16">
        <v>0</v>
      </c>
      <c r="HD16">
        <v>0</v>
      </c>
      <c r="HE16">
        <v>3.8299599999999998</v>
      </c>
      <c r="HF16">
        <v>0</v>
      </c>
      <c r="HG16">
        <v>11.08</v>
      </c>
      <c r="HH16">
        <v>0</v>
      </c>
      <c r="HI16">
        <v>0</v>
      </c>
      <c r="HJ16">
        <v>0</v>
      </c>
      <c r="HK16">
        <v>0</v>
      </c>
      <c r="HL16">
        <v>11.08</v>
      </c>
      <c r="HM16">
        <v>2.3178200000000002</v>
      </c>
      <c r="HN16">
        <v>2.83873</v>
      </c>
      <c r="HO16">
        <v>1.7547299999999999</v>
      </c>
      <c r="HP16">
        <v>0</v>
      </c>
      <c r="HQ16">
        <v>9.5945900000000001E-3</v>
      </c>
      <c r="HR16">
        <v>0.81942499999999996</v>
      </c>
      <c r="HS16">
        <v>4.0902200000000004</v>
      </c>
      <c r="HT16">
        <v>2.7</v>
      </c>
      <c r="HU16">
        <v>11.9474</v>
      </c>
      <c r="HV16">
        <v>0</v>
      </c>
      <c r="HW16">
        <v>0</v>
      </c>
      <c r="HX16">
        <v>0</v>
      </c>
      <c r="HY16">
        <v>-7.8891200000000001</v>
      </c>
      <c r="HZ16">
        <v>-1.23807</v>
      </c>
      <c r="IA16">
        <v>14.65</v>
      </c>
      <c r="IB16">
        <v>0</v>
      </c>
      <c r="IC16">
        <v>0</v>
      </c>
      <c r="ID16">
        <v>0</v>
      </c>
      <c r="IE16">
        <v>0</v>
      </c>
      <c r="IF16">
        <v>0</v>
      </c>
      <c r="IG16">
        <v>0</v>
      </c>
      <c r="IH16">
        <v>0</v>
      </c>
      <c r="II16">
        <v>0</v>
      </c>
      <c r="IJ16">
        <v>0</v>
      </c>
      <c r="IK16">
        <v>0</v>
      </c>
      <c r="IL16">
        <v>0</v>
      </c>
      <c r="IM16">
        <v>0</v>
      </c>
      <c r="IN16">
        <v>0</v>
      </c>
      <c r="IO16">
        <v>2.22546</v>
      </c>
      <c r="IP16">
        <v>1.02688</v>
      </c>
      <c r="IQ16">
        <v>0.296404</v>
      </c>
      <c r="IR16">
        <v>0</v>
      </c>
      <c r="IS16">
        <v>6.3887899999999997E-2</v>
      </c>
      <c r="IT16">
        <v>1.17601</v>
      </c>
      <c r="IU16">
        <v>1.4415199999999999</v>
      </c>
      <c r="IV16">
        <v>6.2301599999999997</v>
      </c>
      <c r="IW16">
        <v>4.2106199999999996</v>
      </c>
      <c r="IX16">
        <v>0</v>
      </c>
      <c r="IY16">
        <v>0</v>
      </c>
      <c r="IZ16">
        <v>0</v>
      </c>
      <c r="JA16">
        <v>0</v>
      </c>
      <c r="JB16">
        <v>0</v>
      </c>
      <c r="JC16">
        <v>10.440799999999999</v>
      </c>
      <c r="JD16">
        <v>0.81686899999999996</v>
      </c>
      <c r="JE16">
        <v>1.0004500000000001</v>
      </c>
      <c r="JF16">
        <v>0.61841900000000005</v>
      </c>
      <c r="JG16">
        <v>0</v>
      </c>
      <c r="JH16">
        <v>3.38142E-3</v>
      </c>
      <c r="JI16">
        <v>0.28878900000000002</v>
      </c>
      <c r="JJ16">
        <v>1.4415199999999999</v>
      </c>
      <c r="JK16">
        <v>0.952735</v>
      </c>
      <c r="JL16">
        <v>4.2106199999999996</v>
      </c>
      <c r="JM16">
        <v>0</v>
      </c>
      <c r="JN16">
        <v>0</v>
      </c>
      <c r="JO16">
        <v>0</v>
      </c>
      <c r="JP16">
        <v>-2.7803599999999999</v>
      </c>
      <c r="JQ16">
        <v>-0.43633100000000002</v>
      </c>
      <c r="JR16">
        <v>5.1633599999999999</v>
      </c>
    </row>
    <row r="17" spans="1:278" x14ac:dyDescent="0.3">
      <c r="B17" s="20">
        <v>45968.562719907408</v>
      </c>
      <c r="C17" t="s">
        <v>132</v>
      </c>
      <c r="E17" t="s">
        <v>210</v>
      </c>
      <c r="F17" t="s">
        <v>243</v>
      </c>
      <c r="G17">
        <v>53627.8</v>
      </c>
      <c r="H17">
        <v>53627.8</v>
      </c>
      <c r="I17" t="s">
        <v>72</v>
      </c>
      <c r="J17" s="14">
        <v>4.5138888888888888E-2</v>
      </c>
      <c r="K17" t="s">
        <v>74</v>
      </c>
      <c r="L17">
        <v>-21.94</v>
      </c>
      <c r="M17" t="s">
        <v>73</v>
      </c>
      <c r="N17" t="s">
        <v>73</v>
      </c>
      <c r="O17" t="s">
        <v>273</v>
      </c>
      <c r="P17">
        <v>12.490399999999999</v>
      </c>
      <c r="Q17">
        <v>125320</v>
      </c>
      <c r="R17">
        <v>14712.8</v>
      </c>
      <c r="S17">
        <v>0</v>
      </c>
      <c r="T17">
        <v>2162.42</v>
      </c>
      <c r="U17">
        <v>0</v>
      </c>
      <c r="V17">
        <v>72497.3</v>
      </c>
      <c r="W17">
        <v>214705</v>
      </c>
      <c r="X17">
        <v>229701</v>
      </c>
      <c r="Y17">
        <v>0</v>
      </c>
      <c r="Z17">
        <v>0</v>
      </c>
      <c r="AA17">
        <v>0</v>
      </c>
      <c r="AB17">
        <v>0</v>
      </c>
      <c r="AC17">
        <v>0</v>
      </c>
      <c r="AD17">
        <v>444407</v>
      </c>
      <c r="AE17">
        <v>1798.58</v>
      </c>
      <c r="AF17">
        <v>0</v>
      </c>
      <c r="AG17">
        <v>0</v>
      </c>
      <c r="AH17">
        <v>0</v>
      </c>
      <c r="AI17">
        <v>0</v>
      </c>
      <c r="AJ17">
        <v>701.03700000000003</v>
      </c>
      <c r="AK17">
        <v>0</v>
      </c>
      <c r="AL17">
        <v>2499.62</v>
      </c>
      <c r="AM17">
        <v>0</v>
      </c>
      <c r="AN17">
        <v>0</v>
      </c>
      <c r="AO17">
        <v>0</v>
      </c>
      <c r="AP17">
        <v>0</v>
      </c>
      <c r="AQ17">
        <v>2499.62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1.9609099999999999</v>
      </c>
      <c r="BF17">
        <v>10.990500000000001</v>
      </c>
      <c r="BG17">
        <v>1.39879</v>
      </c>
      <c r="BH17">
        <v>0</v>
      </c>
      <c r="BI17">
        <v>0.239758</v>
      </c>
      <c r="BJ17">
        <v>0.70096400000000003</v>
      </c>
      <c r="BK17">
        <v>6.49946</v>
      </c>
      <c r="BL17">
        <v>0</v>
      </c>
      <c r="BM17">
        <v>21.790299999999998</v>
      </c>
      <c r="BN17">
        <v>20.146000000000001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41.936399999999999</v>
      </c>
      <c r="BU17">
        <v>39.276000000000003</v>
      </c>
      <c r="BV17">
        <v>2.6603699999999999</v>
      </c>
      <c r="BW17">
        <v>0</v>
      </c>
      <c r="BX17">
        <v>0</v>
      </c>
      <c r="BZ17">
        <v>0</v>
      </c>
      <c r="CA17">
        <v>0</v>
      </c>
      <c r="CC17">
        <v>0</v>
      </c>
      <c r="CG17" t="s">
        <v>73</v>
      </c>
      <c r="CH17" t="s">
        <v>73</v>
      </c>
      <c r="CI17" t="s">
        <v>274</v>
      </c>
      <c r="CJ17">
        <v>13362</v>
      </c>
      <c r="CK17">
        <v>87036.6</v>
      </c>
      <c r="CL17">
        <v>33924.5</v>
      </c>
      <c r="CM17">
        <v>0</v>
      </c>
      <c r="CN17">
        <v>58.547499999999999</v>
      </c>
      <c r="CO17">
        <v>13770.5</v>
      </c>
      <c r="CP17">
        <v>72497.3</v>
      </c>
      <c r="CQ17">
        <v>-56408.5</v>
      </c>
      <c r="CR17">
        <v>229701</v>
      </c>
      <c r="CS17">
        <v>0</v>
      </c>
      <c r="CT17">
        <v>0</v>
      </c>
      <c r="CU17">
        <v>0</v>
      </c>
      <c r="CV17">
        <v>-279074</v>
      </c>
      <c r="CW17">
        <v>2015.93</v>
      </c>
      <c r="CX17">
        <v>173293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1.70347</v>
      </c>
      <c r="DZ17">
        <v>7.2869700000000002</v>
      </c>
      <c r="EA17">
        <v>2.9941900000000001</v>
      </c>
      <c r="EB17">
        <v>0</v>
      </c>
      <c r="EC17">
        <v>7.23604E-3</v>
      </c>
      <c r="ED17">
        <v>1.2517400000000001</v>
      </c>
      <c r="EE17">
        <v>6.49946</v>
      </c>
      <c r="EF17">
        <v>-0.14318500000000001</v>
      </c>
      <c r="EG17">
        <v>20.146000000000001</v>
      </c>
      <c r="EH17">
        <v>0</v>
      </c>
      <c r="EI17">
        <v>0</v>
      </c>
      <c r="EJ17">
        <v>0</v>
      </c>
      <c r="EK17">
        <v>-19.4071</v>
      </c>
      <c r="EL17">
        <v>-0.47915200000000002</v>
      </c>
      <c r="EM17">
        <v>20.002800000000001</v>
      </c>
      <c r="EN17">
        <v>20.002800000000001</v>
      </c>
      <c r="EO17">
        <v>0</v>
      </c>
      <c r="EP17">
        <v>0</v>
      </c>
      <c r="EQ17">
        <v>0</v>
      </c>
      <c r="ES17">
        <v>0</v>
      </c>
      <c r="ET17">
        <v>0</v>
      </c>
      <c r="EV17">
        <v>0</v>
      </c>
      <c r="EW17">
        <v>2.6158100000000001E-3</v>
      </c>
      <c r="EX17">
        <v>3.4414199999999999</v>
      </c>
      <c r="EY17">
        <v>0.77542100000000003</v>
      </c>
      <c r="EZ17">
        <v>0</v>
      </c>
      <c r="FA17">
        <v>0.27808500000000003</v>
      </c>
      <c r="FB17">
        <v>0</v>
      </c>
      <c r="FC17">
        <v>2.3312200000000001</v>
      </c>
      <c r="FD17">
        <v>6.8287599999999999</v>
      </c>
      <c r="FE17">
        <v>5.91967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12.7484</v>
      </c>
      <c r="FL17">
        <v>3.4573900000000002</v>
      </c>
      <c r="FM17">
        <v>1.5186599999999999</v>
      </c>
      <c r="FN17">
        <v>1.3004</v>
      </c>
      <c r="FO17">
        <v>0</v>
      </c>
      <c r="FP17">
        <v>1.27426E-2</v>
      </c>
      <c r="FQ17">
        <v>0.53511299999999995</v>
      </c>
      <c r="FR17">
        <v>2.3312200000000001</v>
      </c>
      <c r="FS17">
        <v>3.9215100000000001</v>
      </c>
      <c r="FT17">
        <v>5.91967</v>
      </c>
      <c r="FU17">
        <v>0</v>
      </c>
      <c r="FV17">
        <v>0</v>
      </c>
      <c r="FW17">
        <v>0</v>
      </c>
      <c r="FX17">
        <v>-0.82703300000000002</v>
      </c>
      <c r="FY17">
        <v>-4.4069900000000004</v>
      </c>
      <c r="FZ17">
        <v>9.84117</v>
      </c>
      <c r="GA17" t="s">
        <v>275</v>
      </c>
      <c r="GB17" t="s">
        <v>353</v>
      </c>
      <c r="GC17" t="s">
        <v>244</v>
      </c>
      <c r="GD17" t="s">
        <v>276</v>
      </c>
      <c r="GE17" t="s">
        <v>277</v>
      </c>
      <c r="GF17" t="s">
        <v>354</v>
      </c>
      <c r="GG17" t="s">
        <v>355</v>
      </c>
      <c r="GH17" t="s">
        <v>356</v>
      </c>
      <c r="GK17">
        <v>1.82131E-3</v>
      </c>
      <c r="GL17">
        <v>5.3795999999999999</v>
      </c>
      <c r="GM17">
        <v>1.0013700000000001</v>
      </c>
      <c r="GN17">
        <v>0</v>
      </c>
      <c r="GO17">
        <v>0.243259</v>
      </c>
      <c r="GP17">
        <v>0</v>
      </c>
      <c r="GQ17">
        <v>4.0902200000000004</v>
      </c>
      <c r="GR17">
        <v>10.71</v>
      </c>
      <c r="GS17">
        <v>11.9474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22.66</v>
      </c>
      <c r="GZ17">
        <v>9.8261800000000008</v>
      </c>
      <c r="HA17">
        <v>0</v>
      </c>
      <c r="HB17">
        <v>0</v>
      </c>
      <c r="HC17">
        <v>0</v>
      </c>
      <c r="HD17">
        <v>0</v>
      </c>
      <c r="HE17">
        <v>3.8299699999999999</v>
      </c>
      <c r="HF17">
        <v>0</v>
      </c>
      <c r="HG17">
        <v>13.66</v>
      </c>
      <c r="HH17">
        <v>0</v>
      </c>
      <c r="HI17">
        <v>0</v>
      </c>
      <c r="HJ17">
        <v>0</v>
      </c>
      <c r="HK17">
        <v>0</v>
      </c>
      <c r="HL17">
        <v>13.66</v>
      </c>
      <c r="HM17">
        <v>2.3178200000000002</v>
      </c>
      <c r="HN17">
        <v>2.83873</v>
      </c>
      <c r="HO17">
        <v>1.7547299999999999</v>
      </c>
      <c r="HP17">
        <v>0</v>
      </c>
      <c r="HQ17">
        <v>9.5945900000000001E-3</v>
      </c>
      <c r="HR17">
        <v>0.81942499999999996</v>
      </c>
      <c r="HS17">
        <v>4.0902200000000004</v>
      </c>
      <c r="HT17">
        <v>2.7</v>
      </c>
      <c r="HU17">
        <v>11.9474</v>
      </c>
      <c r="HV17">
        <v>0</v>
      </c>
      <c r="HW17">
        <v>0</v>
      </c>
      <c r="HX17">
        <v>0</v>
      </c>
      <c r="HY17">
        <v>-7.8891200000000001</v>
      </c>
      <c r="HZ17">
        <v>-1.23807</v>
      </c>
      <c r="IA17">
        <v>14.65</v>
      </c>
      <c r="IB17">
        <v>0</v>
      </c>
      <c r="IC17">
        <v>0</v>
      </c>
      <c r="ID17">
        <v>0</v>
      </c>
      <c r="IE17">
        <v>0</v>
      </c>
      <c r="IF17">
        <v>0</v>
      </c>
      <c r="IG17">
        <v>0</v>
      </c>
      <c r="IH17">
        <v>0</v>
      </c>
      <c r="II17">
        <v>0</v>
      </c>
      <c r="IJ17">
        <v>0</v>
      </c>
      <c r="IK17">
        <v>0</v>
      </c>
      <c r="IL17">
        <v>0</v>
      </c>
      <c r="IM17">
        <v>0</v>
      </c>
      <c r="IN17">
        <v>0</v>
      </c>
      <c r="IO17">
        <v>3.01783</v>
      </c>
      <c r="IP17">
        <v>1.8959299999999999</v>
      </c>
      <c r="IQ17">
        <v>0.35291299999999998</v>
      </c>
      <c r="IR17">
        <v>0</v>
      </c>
      <c r="IS17">
        <v>8.5731600000000005E-2</v>
      </c>
      <c r="IT17">
        <v>1.1760200000000001</v>
      </c>
      <c r="IU17">
        <v>1.4415199999999999</v>
      </c>
      <c r="IV17">
        <v>7.9699299999999997</v>
      </c>
      <c r="IW17">
        <v>4.2106199999999996</v>
      </c>
      <c r="IX17">
        <v>0</v>
      </c>
      <c r="IY17">
        <v>0</v>
      </c>
      <c r="IZ17">
        <v>0</v>
      </c>
      <c r="JA17">
        <v>0</v>
      </c>
      <c r="JB17">
        <v>0</v>
      </c>
      <c r="JC17">
        <v>12.1806</v>
      </c>
      <c r="JD17">
        <v>0.81686899999999996</v>
      </c>
      <c r="JE17">
        <v>1.0004500000000001</v>
      </c>
      <c r="JF17">
        <v>0.61841900000000005</v>
      </c>
      <c r="JG17">
        <v>0</v>
      </c>
      <c r="JH17">
        <v>3.38142E-3</v>
      </c>
      <c r="JI17">
        <v>0.28878900000000002</v>
      </c>
      <c r="JJ17">
        <v>1.4415199999999999</v>
      </c>
      <c r="JK17">
        <v>0.952735</v>
      </c>
      <c r="JL17">
        <v>4.2106199999999996</v>
      </c>
      <c r="JM17">
        <v>0</v>
      </c>
      <c r="JN17">
        <v>0</v>
      </c>
      <c r="JO17">
        <v>0</v>
      </c>
      <c r="JP17">
        <v>-2.7803599999999999</v>
      </c>
      <c r="JQ17">
        <v>-0.43633100000000002</v>
      </c>
      <c r="JR17">
        <v>5.1633599999999999</v>
      </c>
    </row>
    <row r="18" spans="1:278" x14ac:dyDescent="0.3">
      <c r="B18" s="20">
        <v>45968.56349537037</v>
      </c>
      <c r="C18" t="s">
        <v>133</v>
      </c>
      <c r="E18" t="s">
        <v>210</v>
      </c>
      <c r="F18" t="s">
        <v>243</v>
      </c>
      <c r="G18">
        <v>53627.8</v>
      </c>
      <c r="H18">
        <v>53627.8</v>
      </c>
      <c r="I18" t="s">
        <v>72</v>
      </c>
      <c r="J18" s="14">
        <v>4.3055555555555555E-2</v>
      </c>
      <c r="K18" t="s">
        <v>74</v>
      </c>
      <c r="L18">
        <v>-18.489999999999998</v>
      </c>
      <c r="M18" t="s">
        <v>73</v>
      </c>
      <c r="N18" t="s">
        <v>73</v>
      </c>
      <c r="O18" t="s">
        <v>273</v>
      </c>
      <c r="P18">
        <v>9.0121599999999997</v>
      </c>
      <c r="Q18">
        <v>91709.7</v>
      </c>
      <c r="R18">
        <v>20945</v>
      </c>
      <c r="S18">
        <v>0</v>
      </c>
      <c r="T18">
        <v>1281.81</v>
      </c>
      <c r="U18">
        <v>0</v>
      </c>
      <c r="V18">
        <v>72497.3</v>
      </c>
      <c r="W18">
        <v>186443</v>
      </c>
      <c r="X18">
        <v>229701</v>
      </c>
      <c r="Y18">
        <v>0</v>
      </c>
      <c r="Z18">
        <v>0</v>
      </c>
      <c r="AA18">
        <v>0</v>
      </c>
      <c r="AB18">
        <v>0</v>
      </c>
      <c r="AC18">
        <v>0</v>
      </c>
      <c r="AD18">
        <v>416144</v>
      </c>
      <c r="AE18">
        <v>1297.3699999999999</v>
      </c>
      <c r="AF18">
        <v>0</v>
      </c>
      <c r="AG18">
        <v>0</v>
      </c>
      <c r="AH18">
        <v>0</v>
      </c>
      <c r="AI18">
        <v>0</v>
      </c>
      <c r="AJ18">
        <v>701.03499999999997</v>
      </c>
      <c r="AK18">
        <v>0</v>
      </c>
      <c r="AL18">
        <v>1998.41</v>
      </c>
      <c r="AM18">
        <v>0</v>
      </c>
      <c r="AN18">
        <v>0</v>
      </c>
      <c r="AO18">
        <v>0</v>
      </c>
      <c r="AP18">
        <v>0</v>
      </c>
      <c r="AQ18">
        <v>1998.41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1.47664</v>
      </c>
      <c r="BF18">
        <v>7.62446</v>
      </c>
      <c r="BG18">
        <v>1.8850800000000001</v>
      </c>
      <c r="BH18">
        <v>0</v>
      </c>
      <c r="BI18">
        <v>0.14817</v>
      </c>
      <c r="BJ18">
        <v>0.70096199999999997</v>
      </c>
      <c r="BK18">
        <v>6.49946</v>
      </c>
      <c r="BL18">
        <v>0</v>
      </c>
      <c r="BM18">
        <v>18.334800000000001</v>
      </c>
      <c r="BN18">
        <v>20.146000000000001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38.480800000000002</v>
      </c>
      <c r="BU18">
        <v>36.304299999999998</v>
      </c>
      <c r="BV18">
        <v>2.1764800000000002</v>
      </c>
      <c r="BW18">
        <v>0</v>
      </c>
      <c r="BX18">
        <v>0</v>
      </c>
      <c r="BZ18">
        <v>0</v>
      </c>
      <c r="CA18">
        <v>0</v>
      </c>
      <c r="CC18">
        <v>0</v>
      </c>
      <c r="CG18" t="s">
        <v>73</v>
      </c>
      <c r="CH18" t="s">
        <v>73</v>
      </c>
      <c r="CI18" t="s">
        <v>274</v>
      </c>
      <c r="CJ18">
        <v>13362</v>
      </c>
      <c r="CK18">
        <v>87036.6</v>
      </c>
      <c r="CL18">
        <v>33924.5</v>
      </c>
      <c r="CM18">
        <v>0</v>
      </c>
      <c r="CN18">
        <v>58.547499999999999</v>
      </c>
      <c r="CO18">
        <v>13770.5</v>
      </c>
      <c r="CP18">
        <v>72497.3</v>
      </c>
      <c r="CQ18">
        <v>-56408.5</v>
      </c>
      <c r="CR18">
        <v>229701</v>
      </c>
      <c r="CS18">
        <v>0</v>
      </c>
      <c r="CT18">
        <v>0</v>
      </c>
      <c r="CU18">
        <v>0</v>
      </c>
      <c r="CV18">
        <v>-279074</v>
      </c>
      <c r="CW18">
        <v>2015.93</v>
      </c>
      <c r="CX18">
        <v>173293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1.70347</v>
      </c>
      <c r="DZ18">
        <v>7.2869700000000002</v>
      </c>
      <c r="EA18">
        <v>2.9941900000000001</v>
      </c>
      <c r="EB18">
        <v>0</v>
      </c>
      <c r="EC18">
        <v>7.23604E-3</v>
      </c>
      <c r="ED18">
        <v>1.2517400000000001</v>
      </c>
      <c r="EE18">
        <v>6.49946</v>
      </c>
      <c r="EF18">
        <v>-0.14318500000000001</v>
      </c>
      <c r="EG18">
        <v>20.146000000000001</v>
      </c>
      <c r="EH18">
        <v>0</v>
      </c>
      <c r="EI18">
        <v>0</v>
      </c>
      <c r="EJ18">
        <v>0</v>
      </c>
      <c r="EK18">
        <v>-19.4071</v>
      </c>
      <c r="EL18">
        <v>-0.47915200000000002</v>
      </c>
      <c r="EM18">
        <v>20.002800000000001</v>
      </c>
      <c r="EN18">
        <v>20.002800000000001</v>
      </c>
      <c r="EO18">
        <v>0</v>
      </c>
      <c r="EP18">
        <v>0</v>
      </c>
      <c r="EQ18">
        <v>0</v>
      </c>
      <c r="ES18">
        <v>0</v>
      </c>
      <c r="ET18">
        <v>0</v>
      </c>
      <c r="EV18">
        <v>0</v>
      </c>
      <c r="EW18">
        <v>2.11794E-3</v>
      </c>
      <c r="EX18">
        <v>1.6091800000000001</v>
      </c>
      <c r="EY18">
        <v>0.78317800000000004</v>
      </c>
      <c r="EZ18">
        <v>0</v>
      </c>
      <c r="FA18">
        <v>0.18849199999999999</v>
      </c>
      <c r="FB18">
        <v>0</v>
      </c>
      <c r="FC18">
        <v>2.3312200000000001</v>
      </c>
      <c r="FD18">
        <v>4.91418</v>
      </c>
      <c r="FE18">
        <v>5.91967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10.8338</v>
      </c>
      <c r="FL18">
        <v>3.4573900000000002</v>
      </c>
      <c r="FM18">
        <v>1.5186599999999999</v>
      </c>
      <c r="FN18">
        <v>1.3004</v>
      </c>
      <c r="FO18">
        <v>0</v>
      </c>
      <c r="FP18">
        <v>1.27426E-2</v>
      </c>
      <c r="FQ18">
        <v>0.53511299999999995</v>
      </c>
      <c r="FR18">
        <v>2.3312200000000001</v>
      </c>
      <c r="FS18">
        <v>3.9215100000000001</v>
      </c>
      <c r="FT18">
        <v>5.91967</v>
      </c>
      <c r="FU18">
        <v>0</v>
      </c>
      <c r="FV18">
        <v>0</v>
      </c>
      <c r="FW18">
        <v>0</v>
      </c>
      <c r="FX18">
        <v>-0.82703300000000002</v>
      </c>
      <c r="FY18">
        <v>-4.4069900000000004</v>
      </c>
      <c r="FZ18">
        <v>9.84117</v>
      </c>
      <c r="GA18" t="s">
        <v>275</v>
      </c>
      <c r="GB18" t="s">
        <v>353</v>
      </c>
      <c r="GC18" t="s">
        <v>244</v>
      </c>
      <c r="GD18" t="s">
        <v>276</v>
      </c>
      <c r="GE18" t="s">
        <v>277</v>
      </c>
      <c r="GF18" t="s">
        <v>354</v>
      </c>
      <c r="GG18" t="s">
        <v>355</v>
      </c>
      <c r="GH18" t="s">
        <v>356</v>
      </c>
      <c r="GK18">
        <v>1.4858899999999999E-3</v>
      </c>
      <c r="GL18">
        <v>2.9674800000000001</v>
      </c>
      <c r="GM18">
        <v>1.1570400000000001</v>
      </c>
      <c r="GN18">
        <v>0</v>
      </c>
      <c r="GO18">
        <v>0.17799499999999999</v>
      </c>
      <c r="GP18">
        <v>0</v>
      </c>
      <c r="GQ18">
        <v>4.0902200000000004</v>
      </c>
      <c r="GR18">
        <v>8.4</v>
      </c>
      <c r="GS18">
        <v>11.9474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20.350000000000001</v>
      </c>
      <c r="GZ18">
        <v>7.0879399999999997</v>
      </c>
      <c r="HA18">
        <v>0</v>
      </c>
      <c r="HB18">
        <v>0</v>
      </c>
      <c r="HC18">
        <v>0</v>
      </c>
      <c r="HD18">
        <v>0</v>
      </c>
      <c r="HE18">
        <v>3.8299599999999998</v>
      </c>
      <c r="HF18">
        <v>0</v>
      </c>
      <c r="HG18">
        <v>10.92</v>
      </c>
      <c r="HH18">
        <v>0</v>
      </c>
      <c r="HI18">
        <v>0</v>
      </c>
      <c r="HJ18">
        <v>0</v>
      </c>
      <c r="HK18">
        <v>0</v>
      </c>
      <c r="HL18">
        <v>10.92</v>
      </c>
      <c r="HM18">
        <v>2.3178200000000002</v>
      </c>
      <c r="HN18">
        <v>2.83873</v>
      </c>
      <c r="HO18">
        <v>1.7547299999999999</v>
      </c>
      <c r="HP18">
        <v>0</v>
      </c>
      <c r="HQ18">
        <v>9.5945900000000001E-3</v>
      </c>
      <c r="HR18">
        <v>0.81942499999999996</v>
      </c>
      <c r="HS18">
        <v>4.0902200000000004</v>
      </c>
      <c r="HT18">
        <v>2.7</v>
      </c>
      <c r="HU18">
        <v>11.9474</v>
      </c>
      <c r="HV18">
        <v>0</v>
      </c>
      <c r="HW18">
        <v>0</v>
      </c>
      <c r="HX18">
        <v>0</v>
      </c>
      <c r="HY18">
        <v>-7.8891200000000001</v>
      </c>
      <c r="HZ18">
        <v>-1.23807</v>
      </c>
      <c r="IA18">
        <v>14.65</v>
      </c>
      <c r="IB18">
        <v>0</v>
      </c>
      <c r="IC18">
        <v>0</v>
      </c>
      <c r="ID18">
        <v>0</v>
      </c>
      <c r="IE18">
        <v>0</v>
      </c>
      <c r="IF18">
        <v>0</v>
      </c>
      <c r="IG18">
        <v>0</v>
      </c>
      <c r="IH18">
        <v>0</v>
      </c>
      <c r="II18">
        <v>0</v>
      </c>
      <c r="IJ18">
        <v>0</v>
      </c>
      <c r="IK18">
        <v>0</v>
      </c>
      <c r="IL18">
        <v>0</v>
      </c>
      <c r="IM18">
        <v>0</v>
      </c>
      <c r="IN18">
        <v>0</v>
      </c>
      <c r="IO18">
        <v>2.1769099999999999</v>
      </c>
      <c r="IP18">
        <v>1.04583</v>
      </c>
      <c r="IQ18">
        <v>0.407775</v>
      </c>
      <c r="IR18">
        <v>0</v>
      </c>
      <c r="IS18">
        <v>6.2730599999999997E-2</v>
      </c>
      <c r="IT18">
        <v>1.17601</v>
      </c>
      <c r="IU18">
        <v>1.4415199999999999</v>
      </c>
      <c r="IV18">
        <v>6.3107699999999998</v>
      </c>
      <c r="IW18">
        <v>4.2106199999999996</v>
      </c>
      <c r="IX18">
        <v>0</v>
      </c>
      <c r="IY18">
        <v>0</v>
      </c>
      <c r="IZ18">
        <v>0</v>
      </c>
      <c r="JA18">
        <v>0</v>
      </c>
      <c r="JB18">
        <v>0</v>
      </c>
      <c r="JC18">
        <v>10.5214</v>
      </c>
      <c r="JD18">
        <v>0.81686899999999996</v>
      </c>
      <c r="JE18">
        <v>1.0004500000000001</v>
      </c>
      <c r="JF18">
        <v>0.61841900000000005</v>
      </c>
      <c r="JG18">
        <v>0</v>
      </c>
      <c r="JH18">
        <v>3.38142E-3</v>
      </c>
      <c r="JI18">
        <v>0.28878900000000002</v>
      </c>
      <c r="JJ18">
        <v>1.4415199999999999</v>
      </c>
      <c r="JK18">
        <v>0.952735</v>
      </c>
      <c r="JL18">
        <v>4.2106199999999996</v>
      </c>
      <c r="JM18">
        <v>0</v>
      </c>
      <c r="JN18">
        <v>0</v>
      </c>
      <c r="JO18">
        <v>0</v>
      </c>
      <c r="JP18">
        <v>-2.7803599999999999</v>
      </c>
      <c r="JQ18">
        <v>-0.43633100000000002</v>
      </c>
      <c r="JR18">
        <v>5.1633599999999999</v>
      </c>
    </row>
    <row r="19" spans="1:278" x14ac:dyDescent="0.3">
      <c r="B19" s="20">
        <v>45968.564641203702</v>
      </c>
      <c r="C19" t="s">
        <v>164</v>
      </c>
      <c r="E19" t="s">
        <v>211</v>
      </c>
      <c r="F19" t="s">
        <v>243</v>
      </c>
      <c r="G19">
        <v>53627.8</v>
      </c>
      <c r="H19">
        <v>53627.8</v>
      </c>
      <c r="I19" t="s">
        <v>72</v>
      </c>
      <c r="J19" s="14">
        <v>6.5277777777777782E-2</v>
      </c>
      <c r="K19" t="s">
        <v>74</v>
      </c>
      <c r="L19">
        <v>-11.81</v>
      </c>
      <c r="M19" t="s">
        <v>73</v>
      </c>
      <c r="N19" t="s">
        <v>73</v>
      </c>
      <c r="O19" t="s">
        <v>278</v>
      </c>
      <c r="P19">
        <v>38.128300000000003</v>
      </c>
      <c r="Q19">
        <v>48568.2</v>
      </c>
      <c r="R19">
        <v>23283.7</v>
      </c>
      <c r="S19">
        <v>0</v>
      </c>
      <c r="T19">
        <v>3310.19</v>
      </c>
      <c r="U19">
        <v>0</v>
      </c>
      <c r="V19">
        <v>72497.3</v>
      </c>
      <c r="W19">
        <v>147698</v>
      </c>
      <c r="X19">
        <v>229701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377399</v>
      </c>
      <c r="AE19">
        <v>5487.55</v>
      </c>
      <c r="AF19">
        <v>0</v>
      </c>
      <c r="AG19">
        <v>0</v>
      </c>
      <c r="AH19">
        <v>0</v>
      </c>
      <c r="AI19">
        <v>0</v>
      </c>
      <c r="AJ19">
        <v>797.79100000000005</v>
      </c>
      <c r="AK19">
        <v>0</v>
      </c>
      <c r="AL19">
        <v>6285.34</v>
      </c>
      <c r="AM19">
        <v>0</v>
      </c>
      <c r="AN19">
        <v>0</v>
      </c>
      <c r="AO19">
        <v>0</v>
      </c>
      <c r="AP19">
        <v>0</v>
      </c>
      <c r="AQ19">
        <v>6285.34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6.0809699999999998</v>
      </c>
      <c r="BF19">
        <v>4.0473100000000004</v>
      </c>
      <c r="BG19">
        <v>2.16378</v>
      </c>
      <c r="BH19">
        <v>0</v>
      </c>
      <c r="BI19">
        <v>0.38873999999999997</v>
      </c>
      <c r="BJ19">
        <v>0.79928399999999999</v>
      </c>
      <c r="BK19">
        <v>6.5511299999999997</v>
      </c>
      <c r="BL19">
        <v>0</v>
      </c>
      <c r="BM19">
        <v>20.031199999999998</v>
      </c>
      <c r="BN19">
        <v>20.281400000000001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40.312600000000003</v>
      </c>
      <c r="BU19">
        <v>33.437100000000001</v>
      </c>
      <c r="BV19">
        <v>6.8755199999999999</v>
      </c>
      <c r="BW19">
        <v>0</v>
      </c>
      <c r="BX19">
        <v>88.75</v>
      </c>
      <c r="BY19" t="s">
        <v>183</v>
      </c>
      <c r="BZ19">
        <v>0</v>
      </c>
      <c r="CA19">
        <v>0</v>
      </c>
      <c r="CC19">
        <v>0</v>
      </c>
      <c r="CG19" t="s">
        <v>73</v>
      </c>
      <c r="CH19" t="s">
        <v>73</v>
      </c>
      <c r="CI19" t="s">
        <v>282</v>
      </c>
      <c r="CJ19">
        <v>73279.100000000006</v>
      </c>
      <c r="CK19">
        <v>39851.5</v>
      </c>
      <c r="CL19">
        <v>41722</v>
      </c>
      <c r="CM19">
        <v>0</v>
      </c>
      <c r="CN19">
        <v>324.99900000000002</v>
      </c>
      <c r="CO19">
        <v>16124</v>
      </c>
      <c r="CP19">
        <v>72497.3</v>
      </c>
      <c r="CQ19">
        <v>15996.9</v>
      </c>
      <c r="CR19">
        <v>229701</v>
      </c>
      <c r="CS19">
        <v>0</v>
      </c>
      <c r="CT19">
        <v>0</v>
      </c>
      <c r="CU19">
        <v>0</v>
      </c>
      <c r="CV19">
        <v>-229420</v>
      </c>
      <c r="CW19">
        <v>1617.93</v>
      </c>
      <c r="CX19">
        <v>245698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9.3138799999999993</v>
      </c>
      <c r="DZ19">
        <v>3.16736</v>
      </c>
      <c r="EA19">
        <v>3.9304600000000001</v>
      </c>
      <c r="EB19">
        <v>0</v>
      </c>
      <c r="EC19">
        <v>4.2668499999999998E-2</v>
      </c>
      <c r="ED19">
        <v>1.47648</v>
      </c>
      <c r="EE19">
        <v>6.5511299999999997</v>
      </c>
      <c r="EF19">
        <v>8.2206299999999999</v>
      </c>
      <c r="EG19">
        <v>20.281400000000001</v>
      </c>
      <c r="EH19">
        <v>0</v>
      </c>
      <c r="EI19">
        <v>0</v>
      </c>
      <c r="EJ19">
        <v>0</v>
      </c>
      <c r="EK19">
        <v>-15.861000000000001</v>
      </c>
      <c r="EL19">
        <v>-0.40040399999999998</v>
      </c>
      <c r="EM19">
        <v>28.501999999999999</v>
      </c>
      <c r="EN19">
        <v>28.501999999999999</v>
      </c>
      <c r="EO19">
        <v>0</v>
      </c>
      <c r="EP19">
        <v>0</v>
      </c>
      <c r="EQ19">
        <v>0</v>
      </c>
      <c r="ES19">
        <v>0</v>
      </c>
      <c r="ET19">
        <v>0</v>
      </c>
      <c r="EV19">
        <v>0</v>
      </c>
      <c r="EW19">
        <v>6.2046999999999996E-3</v>
      </c>
      <c r="EX19">
        <v>1.33725</v>
      </c>
      <c r="EY19">
        <v>1.33588</v>
      </c>
      <c r="EZ19">
        <v>0</v>
      </c>
      <c r="FA19">
        <v>0.49832900000000002</v>
      </c>
      <c r="FB19">
        <v>0</v>
      </c>
      <c r="FC19">
        <v>2.3312200000000001</v>
      </c>
      <c r="FD19">
        <v>5.5088800000000004</v>
      </c>
      <c r="FE19">
        <v>5.91967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11.4285</v>
      </c>
      <c r="FL19">
        <v>13.416399999999999</v>
      </c>
      <c r="FM19">
        <v>0.468171</v>
      </c>
      <c r="FN19">
        <v>2.7639200000000002</v>
      </c>
      <c r="FO19">
        <v>0</v>
      </c>
      <c r="FP19">
        <v>8.5213700000000003E-2</v>
      </c>
      <c r="FQ19">
        <v>0.62569600000000003</v>
      </c>
      <c r="FR19">
        <v>2.3312200000000001</v>
      </c>
      <c r="FS19">
        <v>15.9488</v>
      </c>
      <c r="FT19">
        <v>5.91967</v>
      </c>
      <c r="FU19">
        <v>0</v>
      </c>
      <c r="FV19">
        <v>0</v>
      </c>
      <c r="FW19">
        <v>0</v>
      </c>
      <c r="FX19">
        <v>-0.52832199999999996</v>
      </c>
      <c r="FY19">
        <v>-3.2135799999999999</v>
      </c>
      <c r="FZ19">
        <v>21.868400000000001</v>
      </c>
      <c r="GA19" t="s">
        <v>275</v>
      </c>
      <c r="GB19" t="s">
        <v>353</v>
      </c>
      <c r="GC19" t="s">
        <v>244</v>
      </c>
      <c r="GD19" t="s">
        <v>276</v>
      </c>
      <c r="GE19" t="s">
        <v>277</v>
      </c>
      <c r="GF19" t="s">
        <v>354</v>
      </c>
      <c r="GG19" t="s">
        <v>355</v>
      </c>
      <c r="GH19" t="s">
        <v>356</v>
      </c>
      <c r="GK19">
        <v>5.2557100000000002E-3</v>
      </c>
      <c r="GL19">
        <v>1.86643</v>
      </c>
      <c r="GM19">
        <v>1.41432</v>
      </c>
      <c r="GN19">
        <v>0</v>
      </c>
      <c r="GO19">
        <v>0.39699899999999999</v>
      </c>
      <c r="GP19">
        <v>0</v>
      </c>
      <c r="GQ19">
        <v>4.09023</v>
      </c>
      <c r="GR19">
        <v>7.78</v>
      </c>
      <c r="GS19">
        <v>11.9474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19.73</v>
      </c>
      <c r="GZ19">
        <v>29.9801</v>
      </c>
      <c r="HA19">
        <v>0</v>
      </c>
      <c r="HB19">
        <v>0</v>
      </c>
      <c r="HC19">
        <v>0</v>
      </c>
      <c r="HD19">
        <v>0</v>
      </c>
      <c r="HE19">
        <v>4.3585700000000003</v>
      </c>
      <c r="HF19">
        <v>0</v>
      </c>
      <c r="HG19">
        <v>34.340000000000003</v>
      </c>
      <c r="HH19">
        <v>0</v>
      </c>
      <c r="HI19">
        <v>0</v>
      </c>
      <c r="HJ19">
        <v>0</v>
      </c>
      <c r="HK19">
        <v>0</v>
      </c>
      <c r="HL19">
        <v>34.340000000000003</v>
      </c>
      <c r="HM19">
        <v>10.605399999999999</v>
      </c>
      <c r="HN19">
        <v>1.14703</v>
      </c>
      <c r="HO19">
        <v>2.6636600000000001</v>
      </c>
      <c r="HP19">
        <v>0</v>
      </c>
      <c r="HQ19">
        <v>5.0221000000000002E-2</v>
      </c>
      <c r="HR19">
        <v>0.96274999999999999</v>
      </c>
      <c r="HS19">
        <v>4.09023</v>
      </c>
      <c r="HT19">
        <v>12.42</v>
      </c>
      <c r="HU19">
        <v>11.9474</v>
      </c>
      <c r="HV19">
        <v>0</v>
      </c>
      <c r="HW19">
        <v>0</v>
      </c>
      <c r="HX19">
        <v>0</v>
      </c>
      <c r="HY19">
        <v>-5.8740600000000001</v>
      </c>
      <c r="HZ19">
        <v>-1.23085</v>
      </c>
      <c r="IA19">
        <v>24.37</v>
      </c>
      <c r="IB19">
        <v>0</v>
      </c>
      <c r="IC19">
        <v>0</v>
      </c>
      <c r="ID19">
        <v>0</v>
      </c>
      <c r="IE19">
        <v>0</v>
      </c>
      <c r="IF19">
        <v>0</v>
      </c>
      <c r="IG19">
        <v>0</v>
      </c>
      <c r="IH19">
        <v>0</v>
      </c>
      <c r="II19">
        <v>0</v>
      </c>
      <c r="IJ19">
        <v>0</v>
      </c>
      <c r="IK19">
        <v>0</v>
      </c>
      <c r="IL19">
        <v>0</v>
      </c>
      <c r="IM19">
        <v>0</v>
      </c>
      <c r="IN19">
        <v>0</v>
      </c>
      <c r="IO19">
        <v>9.2074300000000004</v>
      </c>
      <c r="IP19">
        <v>0.65778599999999998</v>
      </c>
      <c r="IQ19">
        <v>0.498448</v>
      </c>
      <c r="IR19">
        <v>0</v>
      </c>
      <c r="IS19">
        <v>0.13991400000000001</v>
      </c>
      <c r="IT19">
        <v>1.33833</v>
      </c>
      <c r="IU19">
        <v>1.4415199999999999</v>
      </c>
      <c r="IV19">
        <v>13.2834</v>
      </c>
      <c r="IW19">
        <v>4.2106300000000001</v>
      </c>
      <c r="IX19">
        <v>0</v>
      </c>
      <c r="IY19">
        <v>0</v>
      </c>
      <c r="IZ19">
        <v>0</v>
      </c>
      <c r="JA19">
        <v>0</v>
      </c>
      <c r="JB19">
        <v>0</v>
      </c>
      <c r="JC19">
        <v>17.4941</v>
      </c>
      <c r="JD19">
        <v>3.73766</v>
      </c>
      <c r="JE19">
        <v>0.404248</v>
      </c>
      <c r="JF19">
        <v>0.93875399999999998</v>
      </c>
      <c r="JG19">
        <v>0</v>
      </c>
      <c r="JH19">
        <v>1.7699400000000001E-2</v>
      </c>
      <c r="JI19">
        <v>0.33930199999999999</v>
      </c>
      <c r="JJ19">
        <v>1.4415199999999999</v>
      </c>
      <c r="JK19">
        <v>4.3752000000000004</v>
      </c>
      <c r="JL19">
        <v>4.2106300000000001</v>
      </c>
      <c r="JM19">
        <v>0</v>
      </c>
      <c r="JN19">
        <v>0</v>
      </c>
      <c r="JO19">
        <v>0</v>
      </c>
      <c r="JP19">
        <v>-2.0701900000000002</v>
      </c>
      <c r="JQ19">
        <v>-0.43378800000000001</v>
      </c>
      <c r="JR19">
        <v>8.5858299999999996</v>
      </c>
    </row>
    <row r="20" spans="1:278" x14ac:dyDescent="0.3">
      <c r="B20" s="20">
        <v>45968.565659722219</v>
      </c>
      <c r="C20" t="s">
        <v>165</v>
      </c>
      <c r="E20" t="s">
        <v>211</v>
      </c>
      <c r="F20" t="s">
        <v>243</v>
      </c>
      <c r="G20">
        <v>53627.8</v>
      </c>
      <c r="H20">
        <v>53627.8</v>
      </c>
      <c r="I20" t="s">
        <v>72</v>
      </c>
      <c r="J20" s="14">
        <v>5.8333333333333334E-2</v>
      </c>
      <c r="K20" t="s">
        <v>74</v>
      </c>
      <c r="L20">
        <v>-12.61</v>
      </c>
      <c r="M20" t="s">
        <v>73</v>
      </c>
      <c r="N20" t="s">
        <v>73</v>
      </c>
      <c r="O20" t="s">
        <v>278</v>
      </c>
      <c r="P20">
        <v>35.031700000000001</v>
      </c>
      <c r="Q20">
        <v>41747</v>
      </c>
      <c r="R20">
        <v>21710</v>
      </c>
      <c r="S20">
        <v>0</v>
      </c>
      <c r="T20">
        <v>3217.96</v>
      </c>
      <c r="U20">
        <v>0</v>
      </c>
      <c r="V20">
        <v>72497.3</v>
      </c>
      <c r="W20">
        <v>139207</v>
      </c>
      <c r="X20">
        <v>229701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368909</v>
      </c>
      <c r="AE20">
        <v>5042.0200000000004</v>
      </c>
      <c r="AF20">
        <v>0</v>
      </c>
      <c r="AG20">
        <v>0</v>
      </c>
      <c r="AH20">
        <v>0</v>
      </c>
      <c r="AI20">
        <v>0</v>
      </c>
      <c r="AJ20">
        <v>797.78700000000003</v>
      </c>
      <c r="AK20">
        <v>0</v>
      </c>
      <c r="AL20">
        <v>5839.81</v>
      </c>
      <c r="AM20">
        <v>0</v>
      </c>
      <c r="AN20">
        <v>0</v>
      </c>
      <c r="AO20">
        <v>0</v>
      </c>
      <c r="AP20">
        <v>0</v>
      </c>
      <c r="AQ20">
        <v>5839.81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5.5809699999999998</v>
      </c>
      <c r="BF20">
        <v>3.5137900000000002</v>
      </c>
      <c r="BG20">
        <v>2.0141200000000001</v>
      </c>
      <c r="BH20">
        <v>0</v>
      </c>
      <c r="BI20">
        <v>0.37258999999999998</v>
      </c>
      <c r="BJ20">
        <v>0.79927899999999996</v>
      </c>
      <c r="BK20">
        <v>6.5511299999999997</v>
      </c>
      <c r="BL20">
        <v>0</v>
      </c>
      <c r="BM20">
        <v>18.831900000000001</v>
      </c>
      <c r="BN20">
        <v>20.281400000000001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39.113199999999999</v>
      </c>
      <c r="BU20">
        <v>32.737299999999998</v>
      </c>
      <c r="BV20">
        <v>6.3759399999999999</v>
      </c>
      <c r="BW20">
        <v>0</v>
      </c>
      <c r="BX20">
        <v>0</v>
      </c>
      <c r="BZ20">
        <v>0</v>
      </c>
      <c r="CA20">
        <v>0</v>
      </c>
      <c r="CC20">
        <v>0</v>
      </c>
      <c r="CG20" t="s">
        <v>73</v>
      </c>
      <c r="CH20" t="s">
        <v>73</v>
      </c>
      <c r="CI20" t="s">
        <v>279</v>
      </c>
      <c r="CJ20">
        <v>67101.3</v>
      </c>
      <c r="CK20">
        <v>33900.300000000003</v>
      </c>
      <c r="CL20">
        <v>32496</v>
      </c>
      <c r="CM20">
        <v>0</v>
      </c>
      <c r="CN20">
        <v>296.024</v>
      </c>
      <c r="CO20">
        <v>16123.9</v>
      </c>
      <c r="CP20">
        <v>72497.3</v>
      </c>
      <c r="CQ20">
        <v>-5409.07</v>
      </c>
      <c r="CR20">
        <v>229701</v>
      </c>
      <c r="CS20">
        <v>0</v>
      </c>
      <c r="CT20">
        <v>0</v>
      </c>
      <c r="CU20">
        <v>0</v>
      </c>
      <c r="CV20">
        <v>-229420</v>
      </c>
      <c r="CW20">
        <v>1596</v>
      </c>
      <c r="CX20">
        <v>224292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8.4460099999999994</v>
      </c>
      <c r="DZ20">
        <v>2.7019799999999998</v>
      </c>
      <c r="EA20">
        <v>3.0771700000000002</v>
      </c>
      <c r="EB20">
        <v>0</v>
      </c>
      <c r="EC20">
        <v>3.8399999999999997E-2</v>
      </c>
      <c r="ED20">
        <v>1.4764900000000001</v>
      </c>
      <c r="EE20">
        <v>6.5511299999999997</v>
      </c>
      <c r="EF20">
        <v>6.2052699999999996</v>
      </c>
      <c r="EG20">
        <v>20.281400000000001</v>
      </c>
      <c r="EH20">
        <v>0</v>
      </c>
      <c r="EI20">
        <v>0</v>
      </c>
      <c r="EJ20">
        <v>0</v>
      </c>
      <c r="EK20">
        <v>-15.7006</v>
      </c>
      <c r="EL20">
        <v>-0.38533000000000001</v>
      </c>
      <c r="EM20">
        <v>26.486599999999999</v>
      </c>
      <c r="EN20">
        <v>26.486599999999999</v>
      </c>
      <c r="EO20">
        <v>0</v>
      </c>
      <c r="EP20">
        <v>0</v>
      </c>
      <c r="EQ20">
        <v>0</v>
      </c>
      <c r="ES20">
        <v>0</v>
      </c>
      <c r="ET20">
        <v>0</v>
      </c>
      <c r="EV20">
        <v>0</v>
      </c>
      <c r="EW20">
        <v>5.39947E-3</v>
      </c>
      <c r="EX20">
        <v>1.3255999999999999</v>
      </c>
      <c r="EY20">
        <v>1.1573199999999999</v>
      </c>
      <c r="EZ20">
        <v>0</v>
      </c>
      <c r="FA20">
        <v>0.43330200000000002</v>
      </c>
      <c r="FB20">
        <v>0</v>
      </c>
      <c r="FC20">
        <v>2.3312200000000001</v>
      </c>
      <c r="FD20">
        <v>5.2528499999999996</v>
      </c>
      <c r="FE20">
        <v>5.91967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11.172499999999999</v>
      </c>
      <c r="FL20">
        <v>11.728999999999999</v>
      </c>
      <c r="FM20">
        <v>0.45522800000000002</v>
      </c>
      <c r="FN20">
        <v>2.0926800000000001</v>
      </c>
      <c r="FO20">
        <v>0</v>
      </c>
      <c r="FP20">
        <v>6.7787899999999998E-2</v>
      </c>
      <c r="FQ20">
        <v>0.62573400000000001</v>
      </c>
      <c r="FR20">
        <v>2.3312200000000001</v>
      </c>
      <c r="FS20">
        <v>13.548</v>
      </c>
      <c r="FT20">
        <v>5.91967</v>
      </c>
      <c r="FU20">
        <v>0</v>
      </c>
      <c r="FV20">
        <v>0</v>
      </c>
      <c r="FW20">
        <v>0</v>
      </c>
      <c r="FX20">
        <v>-0.52832199999999996</v>
      </c>
      <c r="FY20">
        <v>-3.2253599999999998</v>
      </c>
      <c r="FZ20">
        <v>19.467600000000001</v>
      </c>
      <c r="GA20" t="s">
        <v>275</v>
      </c>
      <c r="GB20" t="s">
        <v>353</v>
      </c>
      <c r="GC20" t="s">
        <v>244</v>
      </c>
      <c r="GD20" t="s">
        <v>276</v>
      </c>
      <c r="GE20" t="s">
        <v>277</v>
      </c>
      <c r="GF20" t="s">
        <v>354</v>
      </c>
      <c r="GG20" t="s">
        <v>355</v>
      </c>
      <c r="GH20" t="s">
        <v>356</v>
      </c>
      <c r="GK20">
        <v>4.7229999999999998E-3</v>
      </c>
      <c r="GL20">
        <v>1.6818299999999999</v>
      </c>
      <c r="GM20">
        <v>1.3070999999999999</v>
      </c>
      <c r="GN20">
        <v>0</v>
      </c>
      <c r="GO20">
        <v>0.37502200000000002</v>
      </c>
      <c r="GP20">
        <v>0</v>
      </c>
      <c r="GQ20">
        <v>4.09023</v>
      </c>
      <c r="GR20">
        <v>7.46</v>
      </c>
      <c r="GS20">
        <v>11.9474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19.41</v>
      </c>
      <c r="GZ20">
        <v>27.546099999999999</v>
      </c>
      <c r="HA20">
        <v>0</v>
      </c>
      <c r="HB20">
        <v>0</v>
      </c>
      <c r="HC20">
        <v>0</v>
      </c>
      <c r="HD20">
        <v>0</v>
      </c>
      <c r="HE20">
        <v>4.3585500000000001</v>
      </c>
      <c r="HF20">
        <v>0</v>
      </c>
      <c r="HG20">
        <v>31.91</v>
      </c>
      <c r="HH20">
        <v>0</v>
      </c>
      <c r="HI20">
        <v>0</v>
      </c>
      <c r="HJ20">
        <v>0</v>
      </c>
      <c r="HK20">
        <v>0</v>
      </c>
      <c r="HL20">
        <v>31.91</v>
      </c>
      <c r="HM20">
        <v>9.5496800000000004</v>
      </c>
      <c r="HN20">
        <v>0.98828499999999997</v>
      </c>
      <c r="HO20">
        <v>2.1186199999999999</v>
      </c>
      <c r="HP20">
        <v>0</v>
      </c>
      <c r="HQ20">
        <v>4.49443E-2</v>
      </c>
      <c r="HR20">
        <v>0.96274899999999997</v>
      </c>
      <c r="HS20">
        <v>4.09023</v>
      </c>
      <c r="HT20">
        <v>10.7</v>
      </c>
      <c r="HU20">
        <v>11.9474</v>
      </c>
      <c r="HV20">
        <v>0</v>
      </c>
      <c r="HW20">
        <v>0</v>
      </c>
      <c r="HX20">
        <v>0</v>
      </c>
      <c r="HY20">
        <v>-5.8740600000000001</v>
      </c>
      <c r="HZ20">
        <v>-1.1787399999999999</v>
      </c>
      <c r="IA20">
        <v>22.65</v>
      </c>
      <c r="IB20">
        <v>0</v>
      </c>
      <c r="IC20">
        <v>0</v>
      </c>
      <c r="ID20">
        <v>0</v>
      </c>
      <c r="IE20">
        <v>0</v>
      </c>
      <c r="IF20">
        <v>0</v>
      </c>
      <c r="IG20">
        <v>0</v>
      </c>
      <c r="IH20">
        <v>0</v>
      </c>
      <c r="II20">
        <v>0</v>
      </c>
      <c r="IJ20">
        <v>0</v>
      </c>
      <c r="IK20">
        <v>0</v>
      </c>
      <c r="IL20">
        <v>0</v>
      </c>
      <c r="IM20">
        <v>0</v>
      </c>
      <c r="IN20">
        <v>0</v>
      </c>
      <c r="IO20">
        <v>8.4598499999999994</v>
      </c>
      <c r="IP20">
        <v>0.59272800000000003</v>
      </c>
      <c r="IQ20">
        <v>0.46066200000000002</v>
      </c>
      <c r="IR20">
        <v>0</v>
      </c>
      <c r="IS20">
        <v>0.13216900000000001</v>
      </c>
      <c r="IT20">
        <v>1.33832</v>
      </c>
      <c r="IU20">
        <v>1.4415199999999999</v>
      </c>
      <c r="IV20">
        <v>12.4252</v>
      </c>
      <c r="IW20">
        <v>4.2106300000000001</v>
      </c>
      <c r="IX20">
        <v>0</v>
      </c>
      <c r="IY20">
        <v>0</v>
      </c>
      <c r="IZ20">
        <v>0</v>
      </c>
      <c r="JA20">
        <v>0</v>
      </c>
      <c r="JB20">
        <v>0</v>
      </c>
      <c r="JC20">
        <v>16.635899999999999</v>
      </c>
      <c r="JD20">
        <v>3.3655900000000001</v>
      </c>
      <c r="JE20">
        <v>0.34830100000000003</v>
      </c>
      <c r="JF20">
        <v>0.74666399999999999</v>
      </c>
      <c r="JG20">
        <v>0</v>
      </c>
      <c r="JH20">
        <v>1.5839700000000002E-2</v>
      </c>
      <c r="JI20">
        <v>0.33930100000000002</v>
      </c>
      <c r="JJ20">
        <v>1.4415199999999999</v>
      </c>
      <c r="JK20">
        <v>3.7715999999999998</v>
      </c>
      <c r="JL20">
        <v>4.2106300000000001</v>
      </c>
      <c r="JM20">
        <v>0</v>
      </c>
      <c r="JN20">
        <v>0</v>
      </c>
      <c r="JO20">
        <v>0</v>
      </c>
      <c r="JP20">
        <v>-2.0701900000000002</v>
      </c>
      <c r="JQ20">
        <v>-0.41542299999999999</v>
      </c>
      <c r="JR20">
        <v>7.9822300000000004</v>
      </c>
    </row>
    <row r="21" spans="1:278" x14ac:dyDescent="0.3">
      <c r="B21" s="20">
        <v>45968.566400462965</v>
      </c>
      <c r="C21" t="s">
        <v>167</v>
      </c>
      <c r="E21" t="s">
        <v>210</v>
      </c>
      <c r="F21" t="s">
        <v>243</v>
      </c>
      <c r="G21">
        <v>53627.8</v>
      </c>
      <c r="H21">
        <v>53627.8</v>
      </c>
      <c r="I21" t="s">
        <v>72</v>
      </c>
      <c r="J21" s="14">
        <v>4.0972222222222222E-2</v>
      </c>
      <c r="K21" t="s">
        <v>74</v>
      </c>
      <c r="L21">
        <v>-18.649999999999999</v>
      </c>
      <c r="M21" t="s">
        <v>73</v>
      </c>
      <c r="N21" t="s">
        <v>73</v>
      </c>
      <c r="O21" t="s">
        <v>278</v>
      </c>
      <c r="P21">
        <v>9.2614400000000003</v>
      </c>
      <c r="Q21">
        <v>97156.1</v>
      </c>
      <c r="R21">
        <v>20990.1</v>
      </c>
      <c r="S21">
        <v>0</v>
      </c>
      <c r="T21">
        <v>1259.79</v>
      </c>
      <c r="U21">
        <v>0</v>
      </c>
      <c r="V21">
        <v>72497.3</v>
      </c>
      <c r="W21">
        <v>191913</v>
      </c>
      <c r="X21">
        <v>229701</v>
      </c>
      <c r="Y21">
        <v>0</v>
      </c>
      <c r="Z21">
        <v>0</v>
      </c>
      <c r="AA21">
        <v>0</v>
      </c>
      <c r="AB21">
        <v>0</v>
      </c>
      <c r="AC21">
        <v>0</v>
      </c>
      <c r="AD21">
        <v>421614</v>
      </c>
      <c r="AE21">
        <v>1333.22</v>
      </c>
      <c r="AF21">
        <v>0</v>
      </c>
      <c r="AG21">
        <v>0</v>
      </c>
      <c r="AH21">
        <v>0</v>
      </c>
      <c r="AI21">
        <v>0</v>
      </c>
      <c r="AJ21">
        <v>701.03499999999997</v>
      </c>
      <c r="AK21">
        <v>0</v>
      </c>
      <c r="AL21">
        <v>2034.25</v>
      </c>
      <c r="AM21">
        <v>0</v>
      </c>
      <c r="AN21">
        <v>0</v>
      </c>
      <c r="AO21">
        <v>0</v>
      </c>
      <c r="AP21">
        <v>0</v>
      </c>
      <c r="AQ21">
        <v>2034.25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1.5170399999999999</v>
      </c>
      <c r="BF21">
        <v>8.0484200000000001</v>
      </c>
      <c r="BG21">
        <v>1.88558</v>
      </c>
      <c r="BH21">
        <v>0</v>
      </c>
      <c r="BI21">
        <v>0.14584800000000001</v>
      </c>
      <c r="BJ21">
        <v>0.700963</v>
      </c>
      <c r="BK21">
        <v>6.49946</v>
      </c>
      <c r="BL21">
        <v>0</v>
      </c>
      <c r="BM21">
        <v>18.7973</v>
      </c>
      <c r="BN21">
        <v>20.146000000000001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38.943300000000001</v>
      </c>
      <c r="BU21">
        <v>36.726500000000001</v>
      </c>
      <c r="BV21">
        <v>2.21685</v>
      </c>
      <c r="BW21">
        <v>0</v>
      </c>
      <c r="BX21">
        <v>41.25</v>
      </c>
      <c r="BY21" t="s">
        <v>86</v>
      </c>
      <c r="BZ21">
        <v>0</v>
      </c>
      <c r="CA21">
        <v>0</v>
      </c>
      <c r="CC21">
        <v>0</v>
      </c>
      <c r="CG21" t="s">
        <v>73</v>
      </c>
      <c r="CH21" t="s">
        <v>73</v>
      </c>
      <c r="CI21" t="s">
        <v>279</v>
      </c>
      <c r="CJ21">
        <v>13389.6</v>
      </c>
      <c r="CK21">
        <v>89934.6</v>
      </c>
      <c r="CL21">
        <v>35438.400000000001</v>
      </c>
      <c r="CM21">
        <v>0</v>
      </c>
      <c r="CN21">
        <v>62.227200000000003</v>
      </c>
      <c r="CO21">
        <v>13770.5</v>
      </c>
      <c r="CP21">
        <v>72497.3</v>
      </c>
      <c r="CQ21">
        <v>-51968.4</v>
      </c>
      <c r="CR21">
        <v>229701</v>
      </c>
      <c r="CS21">
        <v>0</v>
      </c>
      <c r="CT21">
        <v>0</v>
      </c>
      <c r="CU21">
        <v>0</v>
      </c>
      <c r="CV21">
        <v>-279074</v>
      </c>
      <c r="CW21">
        <v>2012.63</v>
      </c>
      <c r="CX21">
        <v>177733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1.7117899999999999</v>
      </c>
      <c r="DZ21">
        <v>7.5200899999999997</v>
      </c>
      <c r="EA21">
        <v>3.1280600000000001</v>
      </c>
      <c r="EB21">
        <v>0</v>
      </c>
      <c r="EC21">
        <v>7.7062199999999997E-3</v>
      </c>
      <c r="ED21">
        <v>1.2517400000000001</v>
      </c>
      <c r="EE21">
        <v>6.49946</v>
      </c>
      <c r="EF21">
        <v>0.16094</v>
      </c>
      <c r="EG21">
        <v>20.146000000000001</v>
      </c>
      <c r="EH21">
        <v>0</v>
      </c>
      <c r="EI21">
        <v>0</v>
      </c>
      <c r="EJ21">
        <v>0</v>
      </c>
      <c r="EK21">
        <v>-19.476800000000001</v>
      </c>
      <c r="EL21">
        <v>-0.48113699999999998</v>
      </c>
      <c r="EM21">
        <v>20.306999999999999</v>
      </c>
      <c r="EN21">
        <v>20.306999999999999</v>
      </c>
      <c r="EO21">
        <v>0</v>
      </c>
      <c r="EP21">
        <v>0</v>
      </c>
      <c r="EQ21">
        <v>0</v>
      </c>
      <c r="ES21">
        <v>0</v>
      </c>
      <c r="ET21">
        <v>0</v>
      </c>
      <c r="EV21">
        <v>0</v>
      </c>
      <c r="EW21">
        <v>2.1811000000000001E-3</v>
      </c>
      <c r="EX21">
        <v>1.61608</v>
      </c>
      <c r="EY21">
        <v>0.77094099999999999</v>
      </c>
      <c r="EZ21">
        <v>0</v>
      </c>
      <c r="FA21">
        <v>0.18623899999999999</v>
      </c>
      <c r="FB21">
        <v>0</v>
      </c>
      <c r="FC21">
        <v>2.3312200000000001</v>
      </c>
      <c r="FD21">
        <v>4.9066599999999996</v>
      </c>
      <c r="FE21">
        <v>5.91967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10.8263</v>
      </c>
      <c r="FL21">
        <v>3.5289899999999998</v>
      </c>
      <c r="FM21">
        <v>1.52729</v>
      </c>
      <c r="FN21">
        <v>1.35914</v>
      </c>
      <c r="FO21">
        <v>0</v>
      </c>
      <c r="FP21">
        <v>1.36166E-2</v>
      </c>
      <c r="FQ21">
        <v>0.535057</v>
      </c>
      <c r="FR21">
        <v>2.3312200000000001</v>
      </c>
      <c r="FS21">
        <v>4.0526499999999999</v>
      </c>
      <c r="FT21">
        <v>5.91967</v>
      </c>
      <c r="FU21">
        <v>0</v>
      </c>
      <c r="FV21">
        <v>0</v>
      </c>
      <c r="FW21">
        <v>0</v>
      </c>
      <c r="FX21">
        <v>-0.82703300000000002</v>
      </c>
      <c r="FY21">
        <v>-4.4156300000000002</v>
      </c>
      <c r="FZ21">
        <v>9.9723199999999999</v>
      </c>
      <c r="GA21" t="s">
        <v>275</v>
      </c>
      <c r="GB21" t="s">
        <v>353</v>
      </c>
      <c r="GC21" t="s">
        <v>244</v>
      </c>
      <c r="GD21" t="s">
        <v>276</v>
      </c>
      <c r="GE21" t="s">
        <v>277</v>
      </c>
      <c r="GF21" t="s">
        <v>354</v>
      </c>
      <c r="GG21" t="s">
        <v>355</v>
      </c>
      <c r="GH21" t="s">
        <v>356</v>
      </c>
      <c r="GK21">
        <v>1.5260899999999999E-3</v>
      </c>
      <c r="GL21">
        <v>3.0862799999999999</v>
      </c>
      <c r="GM21">
        <v>1.1533100000000001</v>
      </c>
      <c r="GN21">
        <v>0</v>
      </c>
      <c r="GO21">
        <v>0.17511099999999999</v>
      </c>
      <c r="GP21">
        <v>0</v>
      </c>
      <c r="GQ21">
        <v>4.09023</v>
      </c>
      <c r="GR21">
        <v>8.51</v>
      </c>
      <c r="GS21">
        <v>11.9474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20.46</v>
      </c>
      <c r="GZ21">
        <v>7.2837500000000004</v>
      </c>
      <c r="HA21">
        <v>0</v>
      </c>
      <c r="HB21">
        <v>0</v>
      </c>
      <c r="HC21">
        <v>0</v>
      </c>
      <c r="HD21">
        <v>0</v>
      </c>
      <c r="HE21">
        <v>3.8299599999999998</v>
      </c>
      <c r="HF21">
        <v>0</v>
      </c>
      <c r="HG21">
        <v>11.11</v>
      </c>
      <c r="HH21">
        <v>0</v>
      </c>
      <c r="HI21">
        <v>0</v>
      </c>
      <c r="HJ21">
        <v>0</v>
      </c>
      <c r="HK21">
        <v>0</v>
      </c>
      <c r="HL21">
        <v>11.11</v>
      </c>
      <c r="HM21">
        <v>2.3311299999999999</v>
      </c>
      <c r="HN21">
        <v>2.9228499999999999</v>
      </c>
      <c r="HO21">
        <v>1.8369800000000001</v>
      </c>
      <c r="HP21">
        <v>0</v>
      </c>
      <c r="HQ21">
        <v>1.02348E-2</v>
      </c>
      <c r="HR21">
        <v>0.81943100000000002</v>
      </c>
      <c r="HS21">
        <v>4.09023</v>
      </c>
      <c r="HT21">
        <v>2.88</v>
      </c>
      <c r="HU21">
        <v>11.9474</v>
      </c>
      <c r="HV21">
        <v>0</v>
      </c>
      <c r="HW21">
        <v>0</v>
      </c>
      <c r="HX21">
        <v>0</v>
      </c>
      <c r="HY21">
        <v>-7.8891200000000001</v>
      </c>
      <c r="HZ21">
        <v>-1.2408699999999999</v>
      </c>
      <c r="IA21">
        <v>14.83</v>
      </c>
      <c r="IB21">
        <v>0</v>
      </c>
      <c r="IC21">
        <v>0</v>
      </c>
      <c r="ID21">
        <v>0</v>
      </c>
      <c r="IE21">
        <v>0</v>
      </c>
      <c r="IF21">
        <v>0</v>
      </c>
      <c r="IG21">
        <v>0</v>
      </c>
      <c r="IH21">
        <v>0</v>
      </c>
      <c r="II21">
        <v>0</v>
      </c>
      <c r="IJ21">
        <v>0</v>
      </c>
      <c r="IK21">
        <v>0</v>
      </c>
      <c r="IL21">
        <v>0</v>
      </c>
      <c r="IM21">
        <v>0</v>
      </c>
      <c r="IN21">
        <v>0</v>
      </c>
      <c r="IO21">
        <v>2.23706</v>
      </c>
      <c r="IP21">
        <v>1.0876999999999999</v>
      </c>
      <c r="IQ21">
        <v>0.40646199999999999</v>
      </c>
      <c r="IR21">
        <v>0</v>
      </c>
      <c r="IS21">
        <v>6.1714400000000003E-2</v>
      </c>
      <c r="IT21">
        <v>1.17601</v>
      </c>
      <c r="IU21">
        <v>1.4415199999999999</v>
      </c>
      <c r="IV21">
        <v>6.4104599999999996</v>
      </c>
      <c r="IW21">
        <v>4.2106300000000001</v>
      </c>
      <c r="IX21">
        <v>0</v>
      </c>
      <c r="IY21">
        <v>0</v>
      </c>
      <c r="IZ21">
        <v>0</v>
      </c>
      <c r="JA21">
        <v>0</v>
      </c>
      <c r="JB21">
        <v>0</v>
      </c>
      <c r="JC21">
        <v>10.6211</v>
      </c>
      <c r="JD21">
        <v>0.82156099999999999</v>
      </c>
      <c r="JE21">
        <v>1.0301</v>
      </c>
      <c r="JF21">
        <v>0.64740600000000004</v>
      </c>
      <c r="JG21">
        <v>0</v>
      </c>
      <c r="JH21">
        <v>3.6070500000000001E-3</v>
      </c>
      <c r="JI21">
        <v>0.28879199999999999</v>
      </c>
      <c r="JJ21">
        <v>1.4415199999999999</v>
      </c>
      <c r="JK21">
        <v>1.0153000000000001</v>
      </c>
      <c r="JL21">
        <v>4.2106300000000001</v>
      </c>
      <c r="JM21">
        <v>0</v>
      </c>
      <c r="JN21">
        <v>0</v>
      </c>
      <c r="JO21">
        <v>0</v>
      </c>
      <c r="JP21">
        <v>-2.7803599999999999</v>
      </c>
      <c r="JQ21">
        <v>-0.43731999999999999</v>
      </c>
      <c r="JR21">
        <v>5.22593</v>
      </c>
    </row>
    <row r="22" spans="1:278" x14ac:dyDescent="0.3">
      <c r="B22" s="20">
        <v>45968.567083333335</v>
      </c>
      <c r="C22" t="s">
        <v>168</v>
      </c>
      <c r="E22" t="s">
        <v>210</v>
      </c>
      <c r="F22" t="s">
        <v>243</v>
      </c>
      <c r="G22">
        <v>53627.8</v>
      </c>
      <c r="H22">
        <v>53627.8</v>
      </c>
      <c r="I22" t="s">
        <v>72</v>
      </c>
      <c r="J22" s="14">
        <v>3.8194444444444448E-2</v>
      </c>
      <c r="K22" t="s">
        <v>74</v>
      </c>
      <c r="L22">
        <v>-18.510000000000002</v>
      </c>
      <c r="M22" t="s">
        <v>73</v>
      </c>
      <c r="N22" t="s">
        <v>73</v>
      </c>
      <c r="O22" t="s">
        <v>278</v>
      </c>
      <c r="P22">
        <v>8.5564199999999992</v>
      </c>
      <c r="Q22">
        <v>84919.4</v>
      </c>
      <c r="R22">
        <v>19583.8</v>
      </c>
      <c r="S22">
        <v>0</v>
      </c>
      <c r="T22">
        <v>1224.82</v>
      </c>
      <c r="U22">
        <v>0</v>
      </c>
      <c r="V22">
        <v>72497.3</v>
      </c>
      <c r="W22">
        <v>178234</v>
      </c>
      <c r="X22">
        <v>229701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407935</v>
      </c>
      <c r="AE22">
        <v>1231.8</v>
      </c>
      <c r="AF22">
        <v>0</v>
      </c>
      <c r="AG22">
        <v>0</v>
      </c>
      <c r="AH22">
        <v>0</v>
      </c>
      <c r="AI22">
        <v>0</v>
      </c>
      <c r="AJ22">
        <v>701.03099999999995</v>
      </c>
      <c r="AK22">
        <v>0</v>
      </c>
      <c r="AL22">
        <v>1932.83</v>
      </c>
      <c r="AM22">
        <v>0</v>
      </c>
      <c r="AN22">
        <v>0</v>
      </c>
      <c r="AO22">
        <v>0</v>
      </c>
      <c r="AP22">
        <v>0</v>
      </c>
      <c r="AQ22">
        <v>1932.83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1.4022600000000001</v>
      </c>
      <c r="BF22">
        <v>7.0690499999999998</v>
      </c>
      <c r="BG22">
        <v>1.77119</v>
      </c>
      <c r="BH22">
        <v>0</v>
      </c>
      <c r="BI22">
        <v>0.14133000000000001</v>
      </c>
      <c r="BJ22">
        <v>0.700959</v>
      </c>
      <c r="BK22">
        <v>6.49946</v>
      </c>
      <c r="BL22">
        <v>0</v>
      </c>
      <c r="BM22">
        <v>17.584299999999999</v>
      </c>
      <c r="BN22">
        <v>20.146000000000001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37.7303</v>
      </c>
      <c r="BU22">
        <v>35.628100000000003</v>
      </c>
      <c r="BV22">
        <v>2.10215</v>
      </c>
      <c r="BW22">
        <v>0</v>
      </c>
      <c r="BX22">
        <v>0</v>
      </c>
      <c r="BZ22">
        <v>0</v>
      </c>
      <c r="CA22">
        <v>0</v>
      </c>
      <c r="CC22">
        <v>0</v>
      </c>
      <c r="CG22" t="s">
        <v>73</v>
      </c>
      <c r="CH22" t="s">
        <v>73</v>
      </c>
      <c r="CI22" t="s">
        <v>279</v>
      </c>
      <c r="CJ22">
        <v>13197.8</v>
      </c>
      <c r="CK22">
        <v>80310</v>
      </c>
      <c r="CL22">
        <v>29359.200000000001</v>
      </c>
      <c r="CM22">
        <v>0</v>
      </c>
      <c r="CN22">
        <v>57.003599999999999</v>
      </c>
      <c r="CO22">
        <v>13770.4</v>
      </c>
      <c r="CP22">
        <v>72497.3</v>
      </c>
      <c r="CQ22">
        <v>-67845.8</v>
      </c>
      <c r="CR22">
        <v>229701</v>
      </c>
      <c r="CS22">
        <v>0</v>
      </c>
      <c r="CT22">
        <v>0</v>
      </c>
      <c r="CU22">
        <v>0</v>
      </c>
      <c r="CV22">
        <v>-279074</v>
      </c>
      <c r="CW22">
        <v>2036.19</v>
      </c>
      <c r="CX22">
        <v>161856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1.6828700000000001</v>
      </c>
      <c r="DZ22">
        <v>6.7424900000000001</v>
      </c>
      <c r="EA22">
        <v>2.6116600000000001</v>
      </c>
      <c r="EB22">
        <v>0</v>
      </c>
      <c r="EC22">
        <v>7.0724400000000002E-3</v>
      </c>
      <c r="ED22">
        <v>1.25173</v>
      </c>
      <c r="EE22">
        <v>6.49946</v>
      </c>
      <c r="EF22">
        <v>-0.93059999999999998</v>
      </c>
      <c r="EG22">
        <v>20.146000000000001</v>
      </c>
      <c r="EH22">
        <v>0</v>
      </c>
      <c r="EI22">
        <v>0</v>
      </c>
      <c r="EJ22">
        <v>0</v>
      </c>
      <c r="EK22">
        <v>-19.2441</v>
      </c>
      <c r="EL22">
        <v>-0.48176400000000003</v>
      </c>
      <c r="EM22">
        <v>19.215399999999999</v>
      </c>
      <c r="EN22">
        <v>19.215399999999999</v>
      </c>
      <c r="EO22">
        <v>0</v>
      </c>
      <c r="EP22">
        <v>0</v>
      </c>
      <c r="EQ22">
        <v>0</v>
      </c>
      <c r="ES22">
        <v>0</v>
      </c>
      <c r="ET22">
        <v>0</v>
      </c>
      <c r="EV22">
        <v>0</v>
      </c>
      <c r="EW22">
        <v>1.9903899999999999E-3</v>
      </c>
      <c r="EX22">
        <v>1.5807</v>
      </c>
      <c r="EY22">
        <v>0.76170199999999999</v>
      </c>
      <c r="EZ22">
        <v>0</v>
      </c>
      <c r="FA22">
        <v>0.17915800000000001</v>
      </c>
      <c r="FB22">
        <v>0</v>
      </c>
      <c r="FC22">
        <v>2.3312200000000001</v>
      </c>
      <c r="FD22">
        <v>4.8547599999999997</v>
      </c>
      <c r="FE22">
        <v>5.91967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10.7744</v>
      </c>
      <c r="FL22">
        <v>3.3854899999999999</v>
      </c>
      <c r="FM22">
        <v>1.50125</v>
      </c>
      <c r="FN22">
        <v>1.18482</v>
      </c>
      <c r="FO22">
        <v>0</v>
      </c>
      <c r="FP22">
        <v>1.2560399999999999E-2</v>
      </c>
      <c r="FQ22">
        <v>0.53504099999999999</v>
      </c>
      <c r="FR22">
        <v>2.3312200000000001</v>
      </c>
      <c r="FS22">
        <v>3.74681</v>
      </c>
      <c r="FT22">
        <v>5.91967</v>
      </c>
      <c r="FU22">
        <v>0</v>
      </c>
      <c r="FV22">
        <v>0</v>
      </c>
      <c r="FW22">
        <v>0</v>
      </c>
      <c r="FX22">
        <v>-0.82703300000000002</v>
      </c>
      <c r="FY22">
        <v>-4.3765400000000003</v>
      </c>
      <c r="FZ22">
        <v>9.66648</v>
      </c>
      <c r="GA22" t="s">
        <v>275</v>
      </c>
      <c r="GB22" t="s">
        <v>353</v>
      </c>
      <c r="GC22" t="s">
        <v>244</v>
      </c>
      <c r="GD22" t="s">
        <v>276</v>
      </c>
      <c r="GE22" t="s">
        <v>277</v>
      </c>
      <c r="GF22" t="s">
        <v>354</v>
      </c>
      <c r="GG22" t="s">
        <v>355</v>
      </c>
      <c r="GH22" t="s">
        <v>356</v>
      </c>
      <c r="GK22">
        <v>1.41194E-3</v>
      </c>
      <c r="GL22">
        <v>2.7473100000000001</v>
      </c>
      <c r="GM22">
        <v>1.10368</v>
      </c>
      <c r="GN22">
        <v>0</v>
      </c>
      <c r="GO22">
        <v>0.16946900000000001</v>
      </c>
      <c r="GP22">
        <v>0</v>
      </c>
      <c r="GQ22">
        <v>4.09023</v>
      </c>
      <c r="GR22">
        <v>8.11</v>
      </c>
      <c r="GS22">
        <v>11.9474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20.059999999999999</v>
      </c>
      <c r="GZ22">
        <v>6.7296699999999996</v>
      </c>
      <c r="HA22">
        <v>0</v>
      </c>
      <c r="HB22">
        <v>0</v>
      </c>
      <c r="HC22">
        <v>0</v>
      </c>
      <c r="HD22">
        <v>0</v>
      </c>
      <c r="HE22">
        <v>3.8299400000000001</v>
      </c>
      <c r="HF22">
        <v>0</v>
      </c>
      <c r="HG22">
        <v>10.56</v>
      </c>
      <c r="HH22">
        <v>0</v>
      </c>
      <c r="HI22">
        <v>0</v>
      </c>
      <c r="HJ22">
        <v>0</v>
      </c>
      <c r="HK22">
        <v>0</v>
      </c>
      <c r="HL22">
        <v>10.56</v>
      </c>
      <c r="HM22">
        <v>2.29813</v>
      </c>
      <c r="HN22">
        <v>2.6364000000000001</v>
      </c>
      <c r="HO22">
        <v>1.5694399999999999</v>
      </c>
      <c r="HP22">
        <v>0</v>
      </c>
      <c r="HQ22">
        <v>9.4586800000000006E-3</v>
      </c>
      <c r="HR22">
        <v>0.81942700000000002</v>
      </c>
      <c r="HS22">
        <v>4.09023</v>
      </c>
      <c r="HT22">
        <v>2.29</v>
      </c>
      <c r="HU22">
        <v>11.9474</v>
      </c>
      <c r="HV22">
        <v>0</v>
      </c>
      <c r="HW22">
        <v>0</v>
      </c>
      <c r="HX22">
        <v>0</v>
      </c>
      <c r="HY22">
        <v>-7.8891200000000001</v>
      </c>
      <c r="HZ22">
        <v>-1.2543299999999999</v>
      </c>
      <c r="IA22">
        <v>14.24</v>
      </c>
      <c r="IB22">
        <v>0</v>
      </c>
      <c r="IC22">
        <v>0</v>
      </c>
      <c r="ID22">
        <v>0</v>
      </c>
      <c r="IE22">
        <v>0</v>
      </c>
      <c r="IF22">
        <v>0</v>
      </c>
      <c r="IG22">
        <v>0</v>
      </c>
      <c r="IH22">
        <v>0</v>
      </c>
      <c r="II22">
        <v>0</v>
      </c>
      <c r="IJ22">
        <v>0</v>
      </c>
      <c r="IK22">
        <v>0</v>
      </c>
      <c r="IL22">
        <v>0</v>
      </c>
      <c r="IM22">
        <v>0</v>
      </c>
      <c r="IN22">
        <v>0</v>
      </c>
      <c r="IO22">
        <v>2.0668799999999998</v>
      </c>
      <c r="IP22">
        <v>0.96823499999999996</v>
      </c>
      <c r="IQ22">
        <v>0.38896999999999998</v>
      </c>
      <c r="IR22">
        <v>0</v>
      </c>
      <c r="IS22">
        <v>5.9726000000000001E-2</v>
      </c>
      <c r="IT22">
        <v>1.17601</v>
      </c>
      <c r="IU22">
        <v>1.4415199999999999</v>
      </c>
      <c r="IV22">
        <v>6.1013400000000004</v>
      </c>
      <c r="IW22">
        <v>4.2106300000000001</v>
      </c>
      <c r="IX22">
        <v>0</v>
      </c>
      <c r="IY22">
        <v>0</v>
      </c>
      <c r="IZ22">
        <v>0</v>
      </c>
      <c r="JA22">
        <v>0</v>
      </c>
      <c r="JB22">
        <v>0</v>
      </c>
      <c r="JC22">
        <v>10.311999999999999</v>
      </c>
      <c r="JD22">
        <v>0.80992799999999998</v>
      </c>
      <c r="JE22">
        <v>0.92914699999999995</v>
      </c>
      <c r="JF22">
        <v>0.55311699999999997</v>
      </c>
      <c r="JG22">
        <v>0</v>
      </c>
      <c r="JH22">
        <v>3.33352E-3</v>
      </c>
      <c r="JI22">
        <v>0.28878999999999999</v>
      </c>
      <c r="JJ22">
        <v>1.4415199999999999</v>
      </c>
      <c r="JK22">
        <v>0.80341200000000002</v>
      </c>
      <c r="JL22">
        <v>4.2106300000000001</v>
      </c>
      <c r="JM22">
        <v>0</v>
      </c>
      <c r="JN22">
        <v>0</v>
      </c>
      <c r="JO22">
        <v>0</v>
      </c>
      <c r="JP22">
        <v>-2.7803599999999999</v>
      </c>
      <c r="JQ22">
        <v>-0.44206200000000001</v>
      </c>
      <c r="JR22">
        <v>5.0140399999999996</v>
      </c>
    </row>
    <row r="23" spans="1:278" x14ac:dyDescent="0.3">
      <c r="B23" s="20">
        <v>45968.568090277775</v>
      </c>
      <c r="C23" t="s">
        <v>166</v>
      </c>
      <c r="E23" t="s">
        <v>211</v>
      </c>
      <c r="F23" t="s">
        <v>243</v>
      </c>
      <c r="G23">
        <v>53627.8</v>
      </c>
      <c r="H23">
        <v>53627.8</v>
      </c>
      <c r="I23" t="s">
        <v>72</v>
      </c>
      <c r="J23" s="14">
        <v>5.7638888888888892E-2</v>
      </c>
      <c r="K23" t="s">
        <v>74</v>
      </c>
      <c r="L23">
        <v>-11.65</v>
      </c>
      <c r="M23" t="s">
        <v>73</v>
      </c>
      <c r="N23" t="s">
        <v>73</v>
      </c>
      <c r="O23" t="s">
        <v>278</v>
      </c>
      <c r="P23">
        <v>36.010899999999999</v>
      </c>
      <c r="Q23">
        <v>43796.6</v>
      </c>
      <c r="R23">
        <v>22516.7</v>
      </c>
      <c r="S23">
        <v>0</v>
      </c>
      <c r="T23">
        <v>3231.61</v>
      </c>
      <c r="U23">
        <v>0</v>
      </c>
      <c r="V23">
        <v>72497.3</v>
      </c>
      <c r="W23">
        <v>142078</v>
      </c>
      <c r="X23">
        <v>229701</v>
      </c>
      <c r="Y23">
        <v>0</v>
      </c>
      <c r="Z23">
        <v>0</v>
      </c>
      <c r="AA23">
        <v>0</v>
      </c>
      <c r="AB23">
        <v>0</v>
      </c>
      <c r="AC23">
        <v>0</v>
      </c>
      <c r="AD23">
        <v>371780</v>
      </c>
      <c r="AE23">
        <v>5182.91</v>
      </c>
      <c r="AF23">
        <v>0</v>
      </c>
      <c r="AG23">
        <v>0</v>
      </c>
      <c r="AH23">
        <v>0</v>
      </c>
      <c r="AI23">
        <v>0</v>
      </c>
      <c r="AJ23">
        <v>797.78899999999999</v>
      </c>
      <c r="AK23">
        <v>0</v>
      </c>
      <c r="AL23">
        <v>5980.7</v>
      </c>
      <c r="AM23">
        <v>0</v>
      </c>
      <c r="AN23">
        <v>0</v>
      </c>
      <c r="AO23">
        <v>0</v>
      </c>
      <c r="AP23">
        <v>0</v>
      </c>
      <c r="AQ23">
        <v>5980.7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5.7398899999999999</v>
      </c>
      <c r="BF23">
        <v>3.6747800000000002</v>
      </c>
      <c r="BG23">
        <v>2.0831</v>
      </c>
      <c r="BH23">
        <v>0</v>
      </c>
      <c r="BI23">
        <v>0.376386</v>
      </c>
      <c r="BJ23">
        <v>0.79928100000000002</v>
      </c>
      <c r="BK23">
        <v>6.5511299999999997</v>
      </c>
      <c r="BL23">
        <v>0</v>
      </c>
      <c r="BM23">
        <v>19.224599999999999</v>
      </c>
      <c r="BN23">
        <v>20.281400000000001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39.505899999999997</v>
      </c>
      <c r="BU23">
        <v>32.971200000000003</v>
      </c>
      <c r="BV23">
        <v>6.5347299999999997</v>
      </c>
      <c r="BW23">
        <v>0</v>
      </c>
      <c r="BX23">
        <v>0</v>
      </c>
      <c r="BZ23">
        <v>0</v>
      </c>
      <c r="CA23">
        <v>0</v>
      </c>
      <c r="CC23">
        <v>0</v>
      </c>
      <c r="CG23" t="s">
        <v>73</v>
      </c>
      <c r="CH23" t="s">
        <v>73</v>
      </c>
      <c r="CI23" t="s">
        <v>281</v>
      </c>
      <c r="CJ23">
        <v>71142.100000000006</v>
      </c>
      <c r="CK23">
        <v>38057.800000000003</v>
      </c>
      <c r="CL23">
        <v>38653.4</v>
      </c>
      <c r="CM23">
        <v>0</v>
      </c>
      <c r="CN23">
        <v>315.61399999999998</v>
      </c>
      <c r="CO23">
        <v>16123.9</v>
      </c>
      <c r="CP23">
        <v>72497.3</v>
      </c>
      <c r="CQ23">
        <v>8980.57</v>
      </c>
      <c r="CR23">
        <v>229701</v>
      </c>
      <c r="CS23">
        <v>0</v>
      </c>
      <c r="CT23">
        <v>0</v>
      </c>
      <c r="CU23">
        <v>0</v>
      </c>
      <c r="CV23">
        <v>-229420</v>
      </c>
      <c r="CW23">
        <v>1610.36</v>
      </c>
      <c r="CX23">
        <v>238682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9.0226299999999995</v>
      </c>
      <c r="DZ23">
        <v>3.02732</v>
      </c>
      <c r="EA23">
        <v>3.64534</v>
      </c>
      <c r="EB23">
        <v>0</v>
      </c>
      <c r="EC23">
        <v>4.1445700000000002E-2</v>
      </c>
      <c r="ED23">
        <v>1.47648</v>
      </c>
      <c r="EE23">
        <v>6.5511299999999997</v>
      </c>
      <c r="EF23">
        <v>7.5569100000000002</v>
      </c>
      <c r="EG23">
        <v>20.281400000000001</v>
      </c>
      <c r="EH23">
        <v>0</v>
      </c>
      <c r="EI23">
        <v>0</v>
      </c>
      <c r="EJ23">
        <v>0</v>
      </c>
      <c r="EK23">
        <v>-15.8126</v>
      </c>
      <c r="EL23">
        <v>-0.39481500000000003</v>
      </c>
      <c r="EM23">
        <v>27.8383</v>
      </c>
      <c r="EN23">
        <v>27.8383</v>
      </c>
      <c r="EO23">
        <v>0</v>
      </c>
      <c r="EP23">
        <v>0</v>
      </c>
      <c r="EQ23">
        <v>0</v>
      </c>
      <c r="ES23">
        <v>0</v>
      </c>
      <c r="ET23">
        <v>0</v>
      </c>
      <c r="EV23">
        <v>0</v>
      </c>
      <c r="EW23">
        <v>5.6564700000000002E-3</v>
      </c>
      <c r="EX23">
        <v>1.3284</v>
      </c>
      <c r="EY23">
        <v>1.1990799999999999</v>
      </c>
      <c r="EZ23">
        <v>0</v>
      </c>
      <c r="FA23">
        <v>0.45188099999999998</v>
      </c>
      <c r="FB23">
        <v>0</v>
      </c>
      <c r="FC23">
        <v>2.3312200000000001</v>
      </c>
      <c r="FD23">
        <v>5.31623</v>
      </c>
      <c r="FE23">
        <v>5.91967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11.235900000000001</v>
      </c>
      <c r="FL23">
        <v>12.885899999999999</v>
      </c>
      <c r="FM23">
        <v>0.46310000000000001</v>
      </c>
      <c r="FN23">
        <v>2.5131999999999999</v>
      </c>
      <c r="FO23">
        <v>0</v>
      </c>
      <c r="FP23">
        <v>7.7750700000000006E-2</v>
      </c>
      <c r="FQ23">
        <v>0.62571600000000005</v>
      </c>
      <c r="FR23">
        <v>2.3312200000000001</v>
      </c>
      <c r="FS23">
        <v>15.1691</v>
      </c>
      <c r="FT23">
        <v>5.91967</v>
      </c>
      <c r="FU23">
        <v>0</v>
      </c>
      <c r="FV23">
        <v>0</v>
      </c>
      <c r="FW23">
        <v>0</v>
      </c>
      <c r="FX23">
        <v>-0.52832199999999996</v>
      </c>
      <c r="FY23">
        <v>-3.1995300000000002</v>
      </c>
      <c r="FZ23">
        <v>21.088699999999999</v>
      </c>
      <c r="GA23" t="s">
        <v>275</v>
      </c>
      <c r="GB23" t="s">
        <v>353</v>
      </c>
      <c r="GC23" t="s">
        <v>244</v>
      </c>
      <c r="GD23" t="s">
        <v>276</v>
      </c>
      <c r="GE23" t="s">
        <v>277</v>
      </c>
      <c r="GF23" t="s">
        <v>354</v>
      </c>
      <c r="GG23" t="s">
        <v>355</v>
      </c>
      <c r="GH23" t="s">
        <v>356</v>
      </c>
      <c r="GK23">
        <v>4.8981500000000004E-3</v>
      </c>
      <c r="GL23">
        <v>1.7400100000000001</v>
      </c>
      <c r="GM23">
        <v>1.3438300000000001</v>
      </c>
      <c r="GN23">
        <v>0</v>
      </c>
      <c r="GO23">
        <v>0.38159900000000002</v>
      </c>
      <c r="GP23">
        <v>0</v>
      </c>
      <c r="GQ23">
        <v>4.09023</v>
      </c>
      <c r="GR23">
        <v>7.55</v>
      </c>
      <c r="GS23">
        <v>11.9474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19.5</v>
      </c>
      <c r="GZ23">
        <v>28.315799999999999</v>
      </c>
      <c r="HA23">
        <v>0</v>
      </c>
      <c r="HB23">
        <v>0</v>
      </c>
      <c r="HC23">
        <v>0</v>
      </c>
      <c r="HD23">
        <v>0</v>
      </c>
      <c r="HE23">
        <v>4.3585599999999998</v>
      </c>
      <c r="HF23">
        <v>0</v>
      </c>
      <c r="HG23">
        <v>32.68</v>
      </c>
      <c r="HH23">
        <v>0</v>
      </c>
      <c r="HI23">
        <v>0</v>
      </c>
      <c r="HJ23">
        <v>0</v>
      </c>
      <c r="HK23">
        <v>0</v>
      </c>
      <c r="HL23">
        <v>32.68</v>
      </c>
      <c r="HM23">
        <v>10.2491</v>
      </c>
      <c r="HN23">
        <v>1.10019</v>
      </c>
      <c r="HO23">
        <v>2.4820099999999998</v>
      </c>
      <c r="HP23">
        <v>0</v>
      </c>
      <c r="HQ23">
        <v>4.8628999999999999E-2</v>
      </c>
      <c r="HR23">
        <v>0.96274400000000004</v>
      </c>
      <c r="HS23">
        <v>4.09023</v>
      </c>
      <c r="HT23">
        <v>11.85</v>
      </c>
      <c r="HU23">
        <v>11.9474</v>
      </c>
      <c r="HV23">
        <v>0</v>
      </c>
      <c r="HW23">
        <v>0</v>
      </c>
      <c r="HX23">
        <v>0</v>
      </c>
      <c r="HY23">
        <v>-5.8740600000000001</v>
      </c>
      <c r="HZ23">
        <v>-1.2143999999999999</v>
      </c>
      <c r="IA23">
        <v>23.8</v>
      </c>
      <c r="IB23">
        <v>0</v>
      </c>
      <c r="IC23">
        <v>0</v>
      </c>
      <c r="ID23">
        <v>0</v>
      </c>
      <c r="IE23">
        <v>0</v>
      </c>
      <c r="IF23">
        <v>0</v>
      </c>
      <c r="IG23">
        <v>0</v>
      </c>
      <c r="IH23">
        <v>0</v>
      </c>
      <c r="II23">
        <v>0</v>
      </c>
      <c r="IJ23">
        <v>0</v>
      </c>
      <c r="IK23">
        <v>0</v>
      </c>
      <c r="IL23">
        <v>0</v>
      </c>
      <c r="IM23">
        <v>0</v>
      </c>
      <c r="IN23">
        <v>0</v>
      </c>
      <c r="IO23">
        <v>8.6962499999999991</v>
      </c>
      <c r="IP23">
        <v>0.61323300000000003</v>
      </c>
      <c r="IQ23">
        <v>0.47360600000000003</v>
      </c>
      <c r="IR23">
        <v>0</v>
      </c>
      <c r="IS23">
        <v>0.134487</v>
      </c>
      <c r="IT23">
        <v>1.33832</v>
      </c>
      <c r="IU23">
        <v>1.4415199999999999</v>
      </c>
      <c r="IV23">
        <v>12.6974</v>
      </c>
      <c r="IW23">
        <v>4.2106300000000001</v>
      </c>
      <c r="IX23">
        <v>0</v>
      </c>
      <c r="IY23">
        <v>0</v>
      </c>
      <c r="IZ23">
        <v>0</v>
      </c>
      <c r="JA23">
        <v>0</v>
      </c>
      <c r="JB23">
        <v>0</v>
      </c>
      <c r="JC23">
        <v>16.908000000000001</v>
      </c>
      <c r="JD23">
        <v>3.6120999999999999</v>
      </c>
      <c r="JE23">
        <v>0.387741</v>
      </c>
      <c r="JF23">
        <v>0.87473500000000004</v>
      </c>
      <c r="JG23">
        <v>0</v>
      </c>
      <c r="JH23">
        <v>1.7138299999999999E-2</v>
      </c>
      <c r="JI23">
        <v>0.33929999999999999</v>
      </c>
      <c r="JJ23">
        <v>1.4415199999999999</v>
      </c>
      <c r="JK23">
        <v>4.1743499999999996</v>
      </c>
      <c r="JL23">
        <v>4.2106300000000001</v>
      </c>
      <c r="JM23">
        <v>0</v>
      </c>
      <c r="JN23">
        <v>0</v>
      </c>
      <c r="JO23">
        <v>0</v>
      </c>
      <c r="JP23">
        <v>-2.0701900000000002</v>
      </c>
      <c r="JQ23">
        <v>-0.42799100000000001</v>
      </c>
      <c r="JR23">
        <v>8.3849800000000005</v>
      </c>
    </row>
    <row r="24" spans="1:278" x14ac:dyDescent="0.3">
      <c r="A24" s="1"/>
      <c r="B24" s="20">
        <v>45968.568807870368</v>
      </c>
      <c r="C24" t="s">
        <v>169</v>
      </c>
      <c r="E24" t="s">
        <v>210</v>
      </c>
      <c r="F24" t="s">
        <v>243</v>
      </c>
      <c r="G24">
        <v>53627.8</v>
      </c>
      <c r="H24">
        <v>53627.8</v>
      </c>
      <c r="I24" t="s">
        <v>72</v>
      </c>
      <c r="J24" s="14">
        <v>3.9583333333333331E-2</v>
      </c>
      <c r="K24" t="s">
        <v>74</v>
      </c>
      <c r="L24">
        <v>-18.149999999999999</v>
      </c>
      <c r="M24" t="s">
        <v>73</v>
      </c>
      <c r="N24" t="s">
        <v>73</v>
      </c>
      <c r="O24" t="s">
        <v>278</v>
      </c>
      <c r="P24">
        <v>8.7959899999999998</v>
      </c>
      <c r="Q24">
        <v>88809.2</v>
      </c>
      <c r="R24">
        <v>20365.2</v>
      </c>
      <c r="S24">
        <v>0</v>
      </c>
      <c r="T24">
        <v>1232.26</v>
      </c>
      <c r="U24">
        <v>0</v>
      </c>
      <c r="V24">
        <v>72497.3</v>
      </c>
      <c r="W24">
        <v>182913</v>
      </c>
      <c r="X24">
        <v>229701</v>
      </c>
      <c r="Y24">
        <v>0</v>
      </c>
      <c r="Z24">
        <v>0</v>
      </c>
      <c r="AA24">
        <v>0</v>
      </c>
      <c r="AB24">
        <v>0</v>
      </c>
      <c r="AC24">
        <v>0</v>
      </c>
      <c r="AD24">
        <v>412614</v>
      </c>
      <c r="AE24">
        <v>1266.26</v>
      </c>
      <c r="AF24">
        <v>0</v>
      </c>
      <c r="AG24">
        <v>0</v>
      </c>
      <c r="AH24">
        <v>0</v>
      </c>
      <c r="AI24">
        <v>0</v>
      </c>
      <c r="AJ24">
        <v>701.03300000000002</v>
      </c>
      <c r="AK24">
        <v>0</v>
      </c>
      <c r="AL24">
        <v>1967.29</v>
      </c>
      <c r="AM24">
        <v>0</v>
      </c>
      <c r="AN24">
        <v>0</v>
      </c>
      <c r="AO24">
        <v>0</v>
      </c>
      <c r="AP24">
        <v>0</v>
      </c>
      <c r="AQ24">
        <v>1967.29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1.4414899999999999</v>
      </c>
      <c r="BF24">
        <v>7.3774300000000004</v>
      </c>
      <c r="BG24">
        <v>1.83257</v>
      </c>
      <c r="BH24">
        <v>0</v>
      </c>
      <c r="BI24">
        <v>0.142429</v>
      </c>
      <c r="BJ24">
        <v>0.70096099999999995</v>
      </c>
      <c r="BK24">
        <v>6.49946</v>
      </c>
      <c r="BL24">
        <v>0</v>
      </c>
      <c r="BM24">
        <v>17.994299999999999</v>
      </c>
      <c r="BN24">
        <v>20.146000000000001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38.1404</v>
      </c>
      <c r="BU24">
        <v>35.999000000000002</v>
      </c>
      <c r="BV24">
        <v>2.1413600000000002</v>
      </c>
      <c r="BW24">
        <v>0</v>
      </c>
      <c r="BX24">
        <v>0</v>
      </c>
      <c r="BZ24">
        <v>0</v>
      </c>
      <c r="CA24">
        <v>0</v>
      </c>
      <c r="CC24">
        <v>0</v>
      </c>
      <c r="CG24" t="s">
        <v>73</v>
      </c>
      <c r="CH24" t="s">
        <v>73</v>
      </c>
      <c r="CI24" t="s">
        <v>279</v>
      </c>
      <c r="CJ24">
        <v>13322.8</v>
      </c>
      <c r="CK24">
        <v>86990.9</v>
      </c>
      <c r="CL24">
        <v>33907.9</v>
      </c>
      <c r="CM24">
        <v>0</v>
      </c>
      <c r="CN24">
        <v>58.242400000000004</v>
      </c>
      <c r="CO24">
        <v>13770.4</v>
      </c>
      <c r="CP24">
        <v>72497.3</v>
      </c>
      <c r="CQ24">
        <v>-56510.2</v>
      </c>
      <c r="CR24">
        <v>229701</v>
      </c>
      <c r="CS24">
        <v>0</v>
      </c>
      <c r="CT24">
        <v>0</v>
      </c>
      <c r="CU24">
        <v>0</v>
      </c>
      <c r="CV24">
        <v>-279074</v>
      </c>
      <c r="CW24">
        <v>2015.88</v>
      </c>
      <c r="CX24">
        <v>173191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1.6987699999999999</v>
      </c>
      <c r="DZ24">
        <v>7.2835000000000001</v>
      </c>
      <c r="EA24">
        <v>2.9924900000000001</v>
      </c>
      <c r="EB24">
        <v>0</v>
      </c>
      <c r="EC24">
        <v>7.2017499999999998E-3</v>
      </c>
      <c r="ED24">
        <v>1.2517400000000001</v>
      </c>
      <c r="EE24">
        <v>6.49946</v>
      </c>
      <c r="EF24">
        <v>-0.15187500000000001</v>
      </c>
      <c r="EG24">
        <v>20.146000000000001</v>
      </c>
      <c r="EH24">
        <v>0</v>
      </c>
      <c r="EI24">
        <v>0</v>
      </c>
      <c r="EJ24">
        <v>0</v>
      </c>
      <c r="EK24">
        <v>-19.405999999999999</v>
      </c>
      <c r="EL24">
        <v>-0.479018</v>
      </c>
      <c r="EM24">
        <v>19.994199999999999</v>
      </c>
      <c r="EN24">
        <v>19.994199999999999</v>
      </c>
      <c r="EO24">
        <v>0</v>
      </c>
      <c r="EP24">
        <v>0</v>
      </c>
      <c r="EQ24">
        <v>0</v>
      </c>
      <c r="ES24">
        <v>0</v>
      </c>
      <c r="ET24">
        <v>0</v>
      </c>
      <c r="EV24">
        <v>0</v>
      </c>
      <c r="EW24">
        <v>2.0613200000000002E-3</v>
      </c>
      <c r="EX24">
        <v>1.58829</v>
      </c>
      <c r="EY24">
        <v>0.76490800000000003</v>
      </c>
      <c r="EZ24">
        <v>0</v>
      </c>
      <c r="FA24">
        <v>0.18099999999999999</v>
      </c>
      <c r="FB24">
        <v>0</v>
      </c>
      <c r="FC24">
        <v>2.3312200000000001</v>
      </c>
      <c r="FD24">
        <v>4.8674799999999996</v>
      </c>
      <c r="FE24">
        <v>5.91967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10.7872</v>
      </c>
      <c r="FL24">
        <v>3.44787</v>
      </c>
      <c r="FM24">
        <v>1.5187600000000001</v>
      </c>
      <c r="FN24">
        <v>1.29874</v>
      </c>
      <c r="FO24">
        <v>0</v>
      </c>
      <c r="FP24">
        <v>1.2640800000000001E-2</v>
      </c>
      <c r="FQ24">
        <v>0.53508500000000003</v>
      </c>
      <c r="FR24">
        <v>2.3312200000000001</v>
      </c>
      <c r="FS24">
        <v>3.9122499999999998</v>
      </c>
      <c r="FT24">
        <v>5.91967</v>
      </c>
      <c r="FU24">
        <v>0</v>
      </c>
      <c r="FV24">
        <v>0</v>
      </c>
      <c r="FW24">
        <v>0</v>
      </c>
      <c r="FX24">
        <v>-0.82703300000000002</v>
      </c>
      <c r="FY24">
        <v>-4.4050399999999996</v>
      </c>
      <c r="FZ24">
        <v>9.8319200000000002</v>
      </c>
      <c r="GA24" t="s">
        <v>275</v>
      </c>
      <c r="GB24" t="s">
        <v>353</v>
      </c>
      <c r="GC24" t="s">
        <v>244</v>
      </c>
      <c r="GD24" t="s">
        <v>276</v>
      </c>
      <c r="GE24" t="s">
        <v>277</v>
      </c>
      <c r="GF24" t="s">
        <v>354</v>
      </c>
      <c r="GG24" t="s">
        <v>355</v>
      </c>
      <c r="GH24" t="s">
        <v>356</v>
      </c>
      <c r="GK24">
        <v>1.4522199999999999E-3</v>
      </c>
      <c r="GL24">
        <v>2.8508300000000002</v>
      </c>
      <c r="GM24">
        <v>1.1240600000000001</v>
      </c>
      <c r="GN24">
        <v>0</v>
      </c>
      <c r="GO24">
        <v>0.17113700000000001</v>
      </c>
      <c r="GP24">
        <v>0</v>
      </c>
      <c r="GQ24">
        <v>4.09023</v>
      </c>
      <c r="GR24">
        <v>8.23</v>
      </c>
      <c r="GS24">
        <v>11.9474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20.18</v>
      </c>
      <c r="GZ24">
        <v>6.9179399999999998</v>
      </c>
      <c r="HA24">
        <v>0</v>
      </c>
      <c r="HB24">
        <v>0</v>
      </c>
      <c r="HC24">
        <v>0</v>
      </c>
      <c r="HD24">
        <v>0</v>
      </c>
      <c r="HE24">
        <v>3.8299599999999998</v>
      </c>
      <c r="HF24">
        <v>0</v>
      </c>
      <c r="HG24">
        <v>10.75</v>
      </c>
      <c r="HH24">
        <v>0</v>
      </c>
      <c r="HI24">
        <v>0</v>
      </c>
      <c r="HJ24">
        <v>0</v>
      </c>
      <c r="HK24">
        <v>0</v>
      </c>
      <c r="HL24">
        <v>10.75</v>
      </c>
      <c r="HM24">
        <v>2.31169</v>
      </c>
      <c r="HN24">
        <v>2.83792</v>
      </c>
      <c r="HO24">
        <v>1.7530600000000001</v>
      </c>
      <c r="HP24">
        <v>0</v>
      </c>
      <c r="HQ24">
        <v>9.5600700000000004E-3</v>
      </c>
      <c r="HR24">
        <v>0.81942499999999996</v>
      </c>
      <c r="HS24">
        <v>4.09023</v>
      </c>
      <c r="HT24">
        <v>2.69</v>
      </c>
      <c r="HU24">
        <v>11.9474</v>
      </c>
      <c r="HV24">
        <v>0</v>
      </c>
      <c r="HW24">
        <v>0</v>
      </c>
      <c r="HX24">
        <v>0</v>
      </c>
      <c r="HY24">
        <v>-7.8891200000000001</v>
      </c>
      <c r="HZ24">
        <v>-1.2379500000000001</v>
      </c>
      <c r="IA24">
        <v>14.64</v>
      </c>
      <c r="IB24">
        <v>0</v>
      </c>
      <c r="IC24">
        <v>0</v>
      </c>
      <c r="ID24">
        <v>0</v>
      </c>
      <c r="IE24">
        <v>0</v>
      </c>
      <c r="IF24">
        <v>0</v>
      </c>
      <c r="IG24">
        <v>0</v>
      </c>
      <c r="IH24">
        <v>0</v>
      </c>
      <c r="II24">
        <v>0</v>
      </c>
      <c r="IJ24">
        <v>0</v>
      </c>
      <c r="IK24">
        <v>0</v>
      </c>
      <c r="IL24">
        <v>0</v>
      </c>
      <c r="IM24">
        <v>0</v>
      </c>
      <c r="IN24">
        <v>0</v>
      </c>
      <c r="IO24">
        <v>2.1247099999999999</v>
      </c>
      <c r="IP24">
        <v>1.0047200000000001</v>
      </c>
      <c r="IQ24">
        <v>0.396152</v>
      </c>
      <c r="IR24">
        <v>0</v>
      </c>
      <c r="IS24">
        <v>6.0313899999999997E-2</v>
      </c>
      <c r="IT24">
        <v>1.17601</v>
      </c>
      <c r="IU24">
        <v>1.4415199999999999</v>
      </c>
      <c r="IV24">
        <v>6.2034200000000004</v>
      </c>
      <c r="IW24">
        <v>4.2106300000000001</v>
      </c>
      <c r="IX24">
        <v>0</v>
      </c>
      <c r="IY24">
        <v>0</v>
      </c>
      <c r="IZ24">
        <v>0</v>
      </c>
      <c r="JA24">
        <v>0</v>
      </c>
      <c r="JB24">
        <v>0</v>
      </c>
      <c r="JC24">
        <v>10.414</v>
      </c>
      <c r="JD24">
        <v>0.81470799999999999</v>
      </c>
      <c r="JE24">
        <v>1.00017</v>
      </c>
      <c r="JF24">
        <v>0.61782999999999999</v>
      </c>
      <c r="JG24">
        <v>0</v>
      </c>
      <c r="JH24">
        <v>3.3692499999999998E-3</v>
      </c>
      <c r="JI24">
        <v>0.28878999999999999</v>
      </c>
      <c r="JJ24">
        <v>1.4415199999999999</v>
      </c>
      <c r="JK24">
        <v>0.94972900000000005</v>
      </c>
      <c r="JL24">
        <v>4.2106300000000001</v>
      </c>
      <c r="JM24">
        <v>0</v>
      </c>
      <c r="JN24">
        <v>0</v>
      </c>
      <c r="JO24">
        <v>0</v>
      </c>
      <c r="JP24">
        <v>-2.7803599999999999</v>
      </c>
      <c r="JQ24">
        <v>-0.43629200000000001</v>
      </c>
      <c r="JR24">
        <v>5.1603599999999998</v>
      </c>
    </row>
    <row r="25" spans="1:278" x14ac:dyDescent="0.3">
      <c r="B25" s="20">
        <v>45968.569849537038</v>
      </c>
      <c r="C25" t="s">
        <v>127</v>
      </c>
      <c r="E25" t="s">
        <v>211</v>
      </c>
      <c r="F25" t="s">
        <v>243</v>
      </c>
      <c r="G25">
        <v>53627.8</v>
      </c>
      <c r="H25">
        <v>53627.8</v>
      </c>
      <c r="I25" t="s">
        <v>72</v>
      </c>
      <c r="J25" s="14">
        <v>5.9027777777777776E-2</v>
      </c>
      <c r="K25" t="s">
        <v>74</v>
      </c>
      <c r="L25">
        <v>-11.69</v>
      </c>
      <c r="M25" t="s">
        <v>73</v>
      </c>
      <c r="N25" t="s">
        <v>73</v>
      </c>
      <c r="O25" t="s">
        <v>273</v>
      </c>
      <c r="P25">
        <v>35.374099999999999</v>
      </c>
      <c r="Q25">
        <v>44738.7</v>
      </c>
      <c r="R25">
        <v>22920.7</v>
      </c>
      <c r="S25">
        <v>0</v>
      </c>
      <c r="T25">
        <v>3632.34</v>
      </c>
      <c r="U25">
        <v>0</v>
      </c>
      <c r="V25">
        <v>72497.3</v>
      </c>
      <c r="W25">
        <v>143824</v>
      </c>
      <c r="X25">
        <v>229701</v>
      </c>
      <c r="Y25">
        <v>0</v>
      </c>
      <c r="Z25">
        <v>0</v>
      </c>
      <c r="AA25">
        <v>0</v>
      </c>
      <c r="AB25">
        <v>0</v>
      </c>
      <c r="AC25">
        <v>0</v>
      </c>
      <c r="AD25">
        <v>373526</v>
      </c>
      <c r="AE25">
        <v>5091.42</v>
      </c>
      <c r="AF25">
        <v>0</v>
      </c>
      <c r="AG25">
        <v>0</v>
      </c>
      <c r="AH25">
        <v>0</v>
      </c>
      <c r="AI25">
        <v>0</v>
      </c>
      <c r="AJ25">
        <v>797.79</v>
      </c>
      <c r="AK25">
        <v>0</v>
      </c>
      <c r="AL25">
        <v>5889.21</v>
      </c>
      <c r="AM25">
        <v>0</v>
      </c>
      <c r="AN25">
        <v>0</v>
      </c>
      <c r="AO25">
        <v>0</v>
      </c>
      <c r="AP25">
        <v>0</v>
      </c>
      <c r="AQ25">
        <v>5889.21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5.6340599999999998</v>
      </c>
      <c r="BF25">
        <v>3.7511399999999999</v>
      </c>
      <c r="BG25">
        <v>2.14947</v>
      </c>
      <c r="BH25">
        <v>0</v>
      </c>
      <c r="BI25">
        <v>0.42372399999999999</v>
      </c>
      <c r="BJ25">
        <v>0.79928200000000005</v>
      </c>
      <c r="BK25">
        <v>6.5511200000000001</v>
      </c>
      <c r="BL25">
        <v>0</v>
      </c>
      <c r="BM25">
        <v>19.308800000000002</v>
      </c>
      <c r="BN25">
        <v>20.281300000000002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39.5901</v>
      </c>
      <c r="BU25">
        <v>33.161200000000001</v>
      </c>
      <c r="BV25">
        <v>6.4289699999999996</v>
      </c>
      <c r="BW25">
        <v>0</v>
      </c>
      <c r="BX25">
        <v>0</v>
      </c>
      <c r="BZ25">
        <v>0</v>
      </c>
      <c r="CA25">
        <v>0</v>
      </c>
      <c r="CC25">
        <v>0</v>
      </c>
      <c r="CG25" t="s">
        <v>73</v>
      </c>
      <c r="CH25" t="s">
        <v>73</v>
      </c>
      <c r="CI25" t="s">
        <v>280</v>
      </c>
      <c r="CJ25">
        <v>71407.7</v>
      </c>
      <c r="CK25">
        <v>38076.6</v>
      </c>
      <c r="CL25">
        <v>38688.5</v>
      </c>
      <c r="CM25">
        <v>0</v>
      </c>
      <c r="CN25">
        <v>316.96699999999998</v>
      </c>
      <c r="CO25">
        <v>16124</v>
      </c>
      <c r="CP25">
        <v>72497.3</v>
      </c>
      <c r="CQ25">
        <v>9301.16</v>
      </c>
      <c r="CR25">
        <v>229701</v>
      </c>
      <c r="CS25">
        <v>0</v>
      </c>
      <c r="CT25">
        <v>0</v>
      </c>
      <c r="CU25">
        <v>0</v>
      </c>
      <c r="CV25">
        <v>-229420</v>
      </c>
      <c r="CW25">
        <v>1610.24</v>
      </c>
      <c r="CX25">
        <v>239003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9.0553799999999995</v>
      </c>
      <c r="DZ25">
        <v>3.02867</v>
      </c>
      <c r="EA25">
        <v>3.65001</v>
      </c>
      <c r="EB25">
        <v>0</v>
      </c>
      <c r="EC25">
        <v>4.1568399999999998E-2</v>
      </c>
      <c r="ED25">
        <v>1.47648</v>
      </c>
      <c r="EE25">
        <v>6.5511200000000001</v>
      </c>
      <c r="EF25">
        <v>7.5951599999999999</v>
      </c>
      <c r="EG25">
        <v>20.281300000000002</v>
      </c>
      <c r="EH25">
        <v>0</v>
      </c>
      <c r="EI25">
        <v>0</v>
      </c>
      <c r="EJ25">
        <v>0</v>
      </c>
      <c r="EK25">
        <v>-15.8133</v>
      </c>
      <c r="EL25">
        <v>-0.39476699999999998</v>
      </c>
      <c r="EM25">
        <v>27.8765</v>
      </c>
      <c r="EN25">
        <v>27.8765</v>
      </c>
      <c r="EO25">
        <v>0</v>
      </c>
      <c r="EP25">
        <v>0</v>
      </c>
      <c r="EQ25">
        <v>0</v>
      </c>
      <c r="ES25">
        <v>0</v>
      </c>
      <c r="ET25">
        <v>0</v>
      </c>
      <c r="EV25">
        <v>0</v>
      </c>
      <c r="EW25">
        <v>5.6295399999999997E-3</v>
      </c>
      <c r="EX25">
        <v>1.35761</v>
      </c>
      <c r="EY25">
        <v>1.3198099999999999</v>
      </c>
      <c r="EZ25">
        <v>0</v>
      </c>
      <c r="FA25">
        <v>0.51573899999999995</v>
      </c>
      <c r="FB25">
        <v>0</v>
      </c>
      <c r="FC25">
        <v>2.3312200000000001</v>
      </c>
      <c r="FD25">
        <v>5.5300099999999999</v>
      </c>
      <c r="FE25">
        <v>5.91967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11.4497</v>
      </c>
      <c r="FL25">
        <v>12.928900000000001</v>
      </c>
      <c r="FM25">
        <v>0.46299800000000002</v>
      </c>
      <c r="FN25">
        <v>2.52251</v>
      </c>
      <c r="FO25">
        <v>0</v>
      </c>
      <c r="FP25">
        <v>7.8879299999999999E-2</v>
      </c>
      <c r="FQ25">
        <v>0.62571500000000002</v>
      </c>
      <c r="FR25">
        <v>2.3312200000000001</v>
      </c>
      <c r="FS25">
        <v>15.225099999999999</v>
      </c>
      <c r="FT25">
        <v>5.91967</v>
      </c>
      <c r="FU25">
        <v>0</v>
      </c>
      <c r="FV25">
        <v>0</v>
      </c>
      <c r="FW25">
        <v>0</v>
      </c>
      <c r="FX25">
        <v>-0.52832199999999996</v>
      </c>
      <c r="FY25">
        <v>-3.1967400000000001</v>
      </c>
      <c r="FZ25">
        <v>21.1448</v>
      </c>
      <c r="GA25" t="s">
        <v>275</v>
      </c>
      <c r="GB25" t="s">
        <v>353</v>
      </c>
      <c r="GC25" t="s">
        <v>244</v>
      </c>
      <c r="GD25" t="s">
        <v>276</v>
      </c>
      <c r="GE25" t="s">
        <v>277</v>
      </c>
      <c r="GF25" t="s">
        <v>354</v>
      </c>
      <c r="GG25" t="s">
        <v>355</v>
      </c>
      <c r="GH25" t="s">
        <v>356</v>
      </c>
      <c r="GK25">
        <v>4.8227599999999997E-3</v>
      </c>
      <c r="GL25">
        <v>1.76335</v>
      </c>
      <c r="GM25">
        <v>1.43387</v>
      </c>
      <c r="GN25">
        <v>0</v>
      </c>
      <c r="GO25">
        <v>0.42879499999999998</v>
      </c>
      <c r="GP25">
        <v>0</v>
      </c>
      <c r="GQ25">
        <v>4.0902200000000004</v>
      </c>
      <c r="GR25">
        <v>7.71</v>
      </c>
      <c r="GS25">
        <v>11.9474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19.66</v>
      </c>
      <c r="GZ25">
        <v>27.815899999999999</v>
      </c>
      <c r="HA25">
        <v>0</v>
      </c>
      <c r="HB25">
        <v>0</v>
      </c>
      <c r="HC25">
        <v>0</v>
      </c>
      <c r="HD25">
        <v>0</v>
      </c>
      <c r="HE25">
        <v>4.3585599999999998</v>
      </c>
      <c r="HF25">
        <v>0</v>
      </c>
      <c r="HG25">
        <v>32.18</v>
      </c>
      <c r="HH25">
        <v>0</v>
      </c>
      <c r="HI25">
        <v>0</v>
      </c>
      <c r="HJ25">
        <v>0</v>
      </c>
      <c r="HK25">
        <v>0</v>
      </c>
      <c r="HL25">
        <v>32.18</v>
      </c>
      <c r="HM25">
        <v>10.2873</v>
      </c>
      <c r="HN25">
        <v>1.1004100000000001</v>
      </c>
      <c r="HO25">
        <v>2.4867599999999999</v>
      </c>
      <c r="HP25">
        <v>0</v>
      </c>
      <c r="HQ25">
        <v>4.8837800000000001E-2</v>
      </c>
      <c r="HR25">
        <v>0.96274499999999996</v>
      </c>
      <c r="HS25">
        <v>4.0902200000000004</v>
      </c>
      <c r="HT25">
        <v>11.9</v>
      </c>
      <c r="HU25">
        <v>11.9474</v>
      </c>
      <c r="HV25">
        <v>0</v>
      </c>
      <c r="HW25">
        <v>0</v>
      </c>
      <c r="HX25">
        <v>0</v>
      </c>
      <c r="HY25">
        <v>-5.8740699999999997</v>
      </c>
      <c r="HZ25">
        <v>-1.21471</v>
      </c>
      <c r="IA25">
        <v>23.85</v>
      </c>
      <c r="IB25">
        <v>0</v>
      </c>
      <c r="IC25">
        <v>0</v>
      </c>
      <c r="ID25">
        <v>0</v>
      </c>
      <c r="IE25">
        <v>0</v>
      </c>
      <c r="IF25">
        <v>0</v>
      </c>
      <c r="IG25">
        <v>0</v>
      </c>
      <c r="IH25">
        <v>0</v>
      </c>
      <c r="II25">
        <v>0</v>
      </c>
      <c r="IJ25">
        <v>0</v>
      </c>
      <c r="IK25">
        <v>0</v>
      </c>
      <c r="IL25">
        <v>0</v>
      </c>
      <c r="IM25">
        <v>0</v>
      </c>
      <c r="IN25">
        <v>0</v>
      </c>
      <c r="IO25">
        <v>8.5427400000000002</v>
      </c>
      <c r="IP25">
        <v>0.62145700000000004</v>
      </c>
      <c r="IQ25">
        <v>0.50533899999999998</v>
      </c>
      <c r="IR25">
        <v>0</v>
      </c>
      <c r="IS25">
        <v>0.15112</v>
      </c>
      <c r="IT25">
        <v>1.33832</v>
      </c>
      <c r="IU25">
        <v>1.4415199999999999</v>
      </c>
      <c r="IV25">
        <v>12.6005</v>
      </c>
      <c r="IW25">
        <v>4.2106199999999996</v>
      </c>
      <c r="IX25">
        <v>0</v>
      </c>
      <c r="IY25">
        <v>0</v>
      </c>
      <c r="IZ25">
        <v>0</v>
      </c>
      <c r="JA25">
        <v>0</v>
      </c>
      <c r="JB25">
        <v>0</v>
      </c>
      <c r="JC25">
        <v>16.8111</v>
      </c>
      <c r="JD25">
        <v>3.6255500000000001</v>
      </c>
      <c r="JE25">
        <v>0.387818</v>
      </c>
      <c r="JF25">
        <v>0.87640899999999999</v>
      </c>
      <c r="JG25">
        <v>0</v>
      </c>
      <c r="JH25">
        <v>1.7211899999999999E-2</v>
      </c>
      <c r="JI25">
        <v>0.33929999999999999</v>
      </c>
      <c r="JJ25">
        <v>1.4415199999999999</v>
      </c>
      <c r="JK25">
        <v>4.1895100000000003</v>
      </c>
      <c r="JL25">
        <v>4.2106199999999996</v>
      </c>
      <c r="JM25">
        <v>0</v>
      </c>
      <c r="JN25">
        <v>0</v>
      </c>
      <c r="JO25">
        <v>0</v>
      </c>
      <c r="JP25">
        <v>-2.0701900000000002</v>
      </c>
      <c r="JQ25">
        <v>-0.42809799999999998</v>
      </c>
      <c r="JR25">
        <v>8.4001400000000004</v>
      </c>
    </row>
    <row r="26" spans="1:278" x14ac:dyDescent="0.3">
      <c r="B26" s="20">
        <v>45968.570636574077</v>
      </c>
      <c r="C26" t="s">
        <v>135</v>
      </c>
      <c r="E26" t="s">
        <v>210</v>
      </c>
      <c r="F26" t="s">
        <v>243</v>
      </c>
      <c r="G26">
        <v>53627.8</v>
      </c>
      <c r="H26">
        <v>53627.8</v>
      </c>
      <c r="I26" t="s">
        <v>72</v>
      </c>
      <c r="J26" s="14">
        <v>4.3749999999999997E-2</v>
      </c>
      <c r="K26" t="s">
        <v>74</v>
      </c>
      <c r="L26">
        <v>-18.420000000000002</v>
      </c>
      <c r="M26" t="s">
        <v>73</v>
      </c>
      <c r="N26" t="s">
        <v>73</v>
      </c>
      <c r="O26" t="s">
        <v>273</v>
      </c>
      <c r="P26">
        <v>8.9139199999999992</v>
      </c>
      <c r="Q26">
        <v>92438.2</v>
      </c>
      <c r="R26">
        <v>20022.599999999999</v>
      </c>
      <c r="S26">
        <v>0</v>
      </c>
      <c r="T26">
        <v>1338.8</v>
      </c>
      <c r="U26">
        <v>0</v>
      </c>
      <c r="V26">
        <v>72497.3</v>
      </c>
      <c r="W26">
        <v>186306</v>
      </c>
      <c r="X26">
        <v>229701</v>
      </c>
      <c r="Y26">
        <v>0</v>
      </c>
      <c r="Z26">
        <v>0</v>
      </c>
      <c r="AA26">
        <v>0</v>
      </c>
      <c r="AB26">
        <v>0</v>
      </c>
      <c r="AC26">
        <v>0</v>
      </c>
      <c r="AD26">
        <v>416007</v>
      </c>
      <c r="AE26">
        <v>1283.26</v>
      </c>
      <c r="AF26">
        <v>0</v>
      </c>
      <c r="AG26">
        <v>0</v>
      </c>
      <c r="AH26">
        <v>0</v>
      </c>
      <c r="AI26">
        <v>0</v>
      </c>
      <c r="AJ26">
        <v>701.03399999999999</v>
      </c>
      <c r="AK26">
        <v>0</v>
      </c>
      <c r="AL26">
        <v>1984.3</v>
      </c>
      <c r="AM26">
        <v>0</v>
      </c>
      <c r="AN26">
        <v>0</v>
      </c>
      <c r="AO26">
        <v>0</v>
      </c>
      <c r="AP26">
        <v>0</v>
      </c>
      <c r="AQ26">
        <v>1984.3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1.45827</v>
      </c>
      <c r="BF26">
        <v>7.6484199999999998</v>
      </c>
      <c r="BG26">
        <v>1.8134300000000001</v>
      </c>
      <c r="BH26">
        <v>0</v>
      </c>
      <c r="BI26">
        <v>0.15479200000000001</v>
      </c>
      <c r="BJ26">
        <v>0.70096199999999997</v>
      </c>
      <c r="BK26">
        <v>6.49946</v>
      </c>
      <c r="BL26">
        <v>0</v>
      </c>
      <c r="BM26">
        <v>18.275300000000001</v>
      </c>
      <c r="BN26">
        <v>20.146000000000001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38.421300000000002</v>
      </c>
      <c r="BU26">
        <v>36.263199999999998</v>
      </c>
      <c r="BV26">
        <v>2.1581299999999999</v>
      </c>
      <c r="BW26">
        <v>0</v>
      </c>
      <c r="BX26">
        <v>0</v>
      </c>
      <c r="BZ26">
        <v>0</v>
      </c>
      <c r="CA26">
        <v>0</v>
      </c>
      <c r="CC26">
        <v>0</v>
      </c>
      <c r="CG26" t="s">
        <v>73</v>
      </c>
      <c r="CH26" t="s">
        <v>73</v>
      </c>
      <c r="CI26" t="s">
        <v>274</v>
      </c>
      <c r="CJ26">
        <v>13362</v>
      </c>
      <c r="CK26">
        <v>87036.6</v>
      </c>
      <c r="CL26">
        <v>33924.5</v>
      </c>
      <c r="CM26">
        <v>0</v>
      </c>
      <c r="CN26">
        <v>58.547499999999999</v>
      </c>
      <c r="CO26">
        <v>13770.5</v>
      </c>
      <c r="CP26">
        <v>72497.3</v>
      </c>
      <c r="CQ26">
        <v>-56408.5</v>
      </c>
      <c r="CR26">
        <v>229701</v>
      </c>
      <c r="CS26">
        <v>0</v>
      </c>
      <c r="CT26">
        <v>0</v>
      </c>
      <c r="CU26">
        <v>0</v>
      </c>
      <c r="CV26">
        <v>-279074</v>
      </c>
      <c r="CW26">
        <v>2015.93</v>
      </c>
      <c r="CX26">
        <v>173293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1.70347</v>
      </c>
      <c r="DZ26">
        <v>7.2869700000000002</v>
      </c>
      <c r="EA26">
        <v>2.9941900000000001</v>
      </c>
      <c r="EB26">
        <v>0</v>
      </c>
      <c r="EC26">
        <v>7.23604E-3</v>
      </c>
      <c r="ED26">
        <v>1.2517400000000001</v>
      </c>
      <c r="EE26">
        <v>6.49946</v>
      </c>
      <c r="EF26">
        <v>-0.14318500000000001</v>
      </c>
      <c r="EG26">
        <v>20.146000000000001</v>
      </c>
      <c r="EH26">
        <v>0</v>
      </c>
      <c r="EI26">
        <v>0</v>
      </c>
      <c r="EJ26">
        <v>0</v>
      </c>
      <c r="EK26">
        <v>-19.4071</v>
      </c>
      <c r="EL26">
        <v>-0.47915200000000002</v>
      </c>
      <c r="EM26">
        <v>20.002800000000001</v>
      </c>
      <c r="EN26">
        <v>20.002800000000001</v>
      </c>
      <c r="EO26">
        <v>0</v>
      </c>
      <c r="EP26">
        <v>0</v>
      </c>
      <c r="EQ26">
        <v>0</v>
      </c>
      <c r="ES26">
        <v>0</v>
      </c>
      <c r="ET26">
        <v>0</v>
      </c>
      <c r="EV26">
        <v>0</v>
      </c>
      <c r="EW26">
        <v>2.0668700000000002E-3</v>
      </c>
      <c r="EX26">
        <v>1.59236</v>
      </c>
      <c r="EY26">
        <v>0.78027999999999997</v>
      </c>
      <c r="EZ26">
        <v>0</v>
      </c>
      <c r="FA26">
        <v>0.19900000000000001</v>
      </c>
      <c r="FB26">
        <v>0</v>
      </c>
      <c r="FC26">
        <v>2.3312200000000001</v>
      </c>
      <c r="FD26">
        <v>4.9049300000000002</v>
      </c>
      <c r="FE26">
        <v>5.91967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10.8246</v>
      </c>
      <c r="FL26">
        <v>3.4573900000000002</v>
      </c>
      <c r="FM26">
        <v>1.5186599999999999</v>
      </c>
      <c r="FN26">
        <v>1.3004</v>
      </c>
      <c r="FO26">
        <v>0</v>
      </c>
      <c r="FP26">
        <v>1.27426E-2</v>
      </c>
      <c r="FQ26">
        <v>0.53511299999999995</v>
      </c>
      <c r="FR26">
        <v>2.3312200000000001</v>
      </c>
      <c r="FS26">
        <v>3.9215100000000001</v>
      </c>
      <c r="FT26">
        <v>5.91967</v>
      </c>
      <c r="FU26">
        <v>0</v>
      </c>
      <c r="FV26">
        <v>0</v>
      </c>
      <c r="FW26">
        <v>0</v>
      </c>
      <c r="FX26">
        <v>-0.82703300000000002</v>
      </c>
      <c r="FY26">
        <v>-4.4069900000000004</v>
      </c>
      <c r="FZ26">
        <v>9.84117</v>
      </c>
      <c r="GA26" t="s">
        <v>275</v>
      </c>
      <c r="GB26" t="s">
        <v>353</v>
      </c>
      <c r="GC26" t="s">
        <v>244</v>
      </c>
      <c r="GD26" t="s">
        <v>276</v>
      </c>
      <c r="GE26" t="s">
        <v>277</v>
      </c>
      <c r="GF26" t="s">
        <v>354</v>
      </c>
      <c r="GG26" t="s">
        <v>355</v>
      </c>
      <c r="GH26" t="s">
        <v>356</v>
      </c>
      <c r="GK26">
        <v>1.45703E-3</v>
      </c>
      <c r="GL26">
        <v>2.9093</v>
      </c>
      <c r="GM26">
        <v>1.1356900000000001</v>
      </c>
      <c r="GN26">
        <v>0</v>
      </c>
      <c r="GO26">
        <v>0.18331700000000001</v>
      </c>
      <c r="GP26">
        <v>0</v>
      </c>
      <c r="GQ26">
        <v>4.0902200000000004</v>
      </c>
      <c r="GR26">
        <v>8.32</v>
      </c>
      <c r="GS26">
        <v>11.9474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20.27</v>
      </c>
      <c r="GZ26">
        <v>7.01084</v>
      </c>
      <c r="HA26">
        <v>0</v>
      </c>
      <c r="HB26">
        <v>0</v>
      </c>
      <c r="HC26">
        <v>0</v>
      </c>
      <c r="HD26">
        <v>0</v>
      </c>
      <c r="HE26">
        <v>3.8299599999999998</v>
      </c>
      <c r="HF26">
        <v>0</v>
      </c>
      <c r="HG26">
        <v>10.84</v>
      </c>
      <c r="HH26">
        <v>0</v>
      </c>
      <c r="HI26">
        <v>0</v>
      </c>
      <c r="HJ26">
        <v>0</v>
      </c>
      <c r="HK26">
        <v>0</v>
      </c>
      <c r="HL26">
        <v>10.84</v>
      </c>
      <c r="HM26">
        <v>2.3178200000000002</v>
      </c>
      <c r="HN26">
        <v>2.83873</v>
      </c>
      <c r="HO26">
        <v>1.7547299999999999</v>
      </c>
      <c r="HP26">
        <v>0</v>
      </c>
      <c r="HQ26">
        <v>9.5945900000000001E-3</v>
      </c>
      <c r="HR26">
        <v>0.81942499999999996</v>
      </c>
      <c r="HS26">
        <v>4.0902200000000004</v>
      </c>
      <c r="HT26">
        <v>2.7</v>
      </c>
      <c r="HU26">
        <v>11.9474</v>
      </c>
      <c r="HV26">
        <v>0</v>
      </c>
      <c r="HW26">
        <v>0</v>
      </c>
      <c r="HX26">
        <v>0</v>
      </c>
      <c r="HY26">
        <v>-7.8891200000000001</v>
      </c>
      <c r="HZ26">
        <v>-1.23807</v>
      </c>
      <c r="IA26">
        <v>14.65</v>
      </c>
      <c r="IB26">
        <v>0</v>
      </c>
      <c r="IC26">
        <v>0</v>
      </c>
      <c r="ID26">
        <v>0</v>
      </c>
      <c r="IE26">
        <v>0</v>
      </c>
      <c r="IF26">
        <v>0</v>
      </c>
      <c r="IG26">
        <v>0</v>
      </c>
      <c r="IH26">
        <v>0</v>
      </c>
      <c r="II26">
        <v>0</v>
      </c>
      <c r="IJ26">
        <v>0</v>
      </c>
      <c r="IK26">
        <v>0</v>
      </c>
      <c r="IL26">
        <v>0</v>
      </c>
      <c r="IM26">
        <v>0</v>
      </c>
      <c r="IN26">
        <v>0</v>
      </c>
      <c r="IO26">
        <v>2.1532300000000002</v>
      </c>
      <c r="IP26">
        <v>1.02532</v>
      </c>
      <c r="IQ26">
        <v>0.40024999999999999</v>
      </c>
      <c r="IR26">
        <v>0</v>
      </c>
      <c r="IS26">
        <v>6.4606200000000003E-2</v>
      </c>
      <c r="IT26">
        <v>1.17601</v>
      </c>
      <c r="IU26">
        <v>1.4415199999999999</v>
      </c>
      <c r="IV26">
        <v>6.2609399999999997</v>
      </c>
      <c r="IW26">
        <v>4.2106199999999996</v>
      </c>
      <c r="IX26">
        <v>0</v>
      </c>
      <c r="IY26">
        <v>0</v>
      </c>
      <c r="IZ26">
        <v>0</v>
      </c>
      <c r="JA26">
        <v>0</v>
      </c>
      <c r="JB26">
        <v>0</v>
      </c>
      <c r="JC26">
        <v>10.4716</v>
      </c>
      <c r="JD26">
        <v>0.81686899999999996</v>
      </c>
      <c r="JE26">
        <v>1.0004500000000001</v>
      </c>
      <c r="JF26">
        <v>0.61841900000000005</v>
      </c>
      <c r="JG26">
        <v>0</v>
      </c>
      <c r="JH26">
        <v>3.38142E-3</v>
      </c>
      <c r="JI26">
        <v>0.28878900000000002</v>
      </c>
      <c r="JJ26">
        <v>1.4415199999999999</v>
      </c>
      <c r="JK26">
        <v>0.952735</v>
      </c>
      <c r="JL26">
        <v>4.2106199999999996</v>
      </c>
      <c r="JM26">
        <v>0</v>
      </c>
      <c r="JN26">
        <v>0</v>
      </c>
      <c r="JO26">
        <v>0</v>
      </c>
      <c r="JP26">
        <v>-2.7803599999999999</v>
      </c>
      <c r="JQ26">
        <v>-0.43633100000000002</v>
      </c>
      <c r="JR26">
        <v>5.1633599999999999</v>
      </c>
    </row>
    <row r="27" spans="1:278" x14ac:dyDescent="0.3">
      <c r="B27" s="20">
        <v>45968.572372685187</v>
      </c>
      <c r="C27" t="s">
        <v>137</v>
      </c>
      <c r="E27" t="s">
        <v>211</v>
      </c>
      <c r="F27" t="s">
        <v>243</v>
      </c>
      <c r="G27">
        <v>53627.8</v>
      </c>
      <c r="H27">
        <v>53627.8</v>
      </c>
      <c r="I27" t="s">
        <v>72</v>
      </c>
      <c r="J27" s="14">
        <v>0.10069444444444445</v>
      </c>
      <c r="K27" t="s">
        <v>74</v>
      </c>
      <c r="L27">
        <v>-29.98</v>
      </c>
      <c r="M27" t="s">
        <v>73</v>
      </c>
      <c r="N27" t="s">
        <v>73</v>
      </c>
      <c r="O27" t="s">
        <v>273</v>
      </c>
      <c r="P27">
        <v>94.510999999999996</v>
      </c>
      <c r="Q27">
        <v>54080.5</v>
      </c>
      <c r="R27">
        <v>188377</v>
      </c>
      <c r="S27">
        <v>0</v>
      </c>
      <c r="T27">
        <v>7369.69</v>
      </c>
      <c r="U27">
        <v>0</v>
      </c>
      <c r="V27">
        <v>92581.9</v>
      </c>
      <c r="W27">
        <v>342504</v>
      </c>
      <c r="X27">
        <v>233107</v>
      </c>
      <c r="Y27">
        <v>23370.400000000001</v>
      </c>
      <c r="Z27">
        <v>0</v>
      </c>
      <c r="AA27">
        <v>0</v>
      </c>
      <c r="AB27">
        <v>0</v>
      </c>
      <c r="AC27">
        <v>0</v>
      </c>
      <c r="AD27">
        <v>598982</v>
      </c>
      <c r="AE27">
        <v>13602.8</v>
      </c>
      <c r="AF27">
        <v>0</v>
      </c>
      <c r="AG27">
        <v>0</v>
      </c>
      <c r="AH27">
        <v>0</v>
      </c>
      <c r="AI27">
        <v>0</v>
      </c>
      <c r="AJ27">
        <v>1365.87</v>
      </c>
      <c r="AK27">
        <v>0</v>
      </c>
      <c r="AL27">
        <v>14968.6</v>
      </c>
      <c r="AM27">
        <v>11771.1</v>
      </c>
      <c r="AN27">
        <v>0</v>
      </c>
      <c r="AO27">
        <v>0</v>
      </c>
      <c r="AP27">
        <v>0</v>
      </c>
      <c r="AQ27">
        <v>26739.7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14.959300000000001</v>
      </c>
      <c r="BF27">
        <v>4.5543800000000001</v>
      </c>
      <c r="BG27">
        <v>19.5898</v>
      </c>
      <c r="BH27">
        <v>0</v>
      </c>
      <c r="BI27">
        <v>0.84580500000000003</v>
      </c>
      <c r="BJ27">
        <v>1.36924</v>
      </c>
      <c r="BK27">
        <v>8.4906299999999995</v>
      </c>
      <c r="BL27">
        <v>0</v>
      </c>
      <c r="BM27">
        <v>49.809100000000001</v>
      </c>
      <c r="BN27">
        <v>32.571399999999997</v>
      </c>
      <c r="BO27">
        <v>2.4622999999999999</v>
      </c>
      <c r="BP27">
        <v>0</v>
      </c>
      <c r="BQ27">
        <v>0</v>
      </c>
      <c r="BR27">
        <v>0</v>
      </c>
      <c r="BS27">
        <v>0</v>
      </c>
      <c r="BT27">
        <v>84.842799999999997</v>
      </c>
      <c r="BU27">
        <v>56.78</v>
      </c>
      <c r="BV27">
        <v>28.062899999999999</v>
      </c>
      <c r="BW27">
        <v>0</v>
      </c>
      <c r="BX27">
        <v>0</v>
      </c>
      <c r="BZ27">
        <v>0</v>
      </c>
      <c r="CA27">
        <v>0</v>
      </c>
      <c r="CC27">
        <v>0</v>
      </c>
      <c r="CG27" t="s">
        <v>73</v>
      </c>
      <c r="CH27" t="s">
        <v>73</v>
      </c>
      <c r="CI27" t="s">
        <v>283</v>
      </c>
      <c r="CJ27">
        <v>45768.5</v>
      </c>
      <c r="CK27">
        <v>49290.3</v>
      </c>
      <c r="CL27">
        <v>102688</v>
      </c>
      <c r="CM27">
        <v>0</v>
      </c>
      <c r="CN27">
        <v>350.76100000000002</v>
      </c>
      <c r="CO27">
        <v>12864</v>
      </c>
      <c r="CP27">
        <v>92581.9</v>
      </c>
      <c r="CQ27">
        <v>76102.2</v>
      </c>
      <c r="CR27">
        <v>233107</v>
      </c>
      <c r="CS27">
        <v>23370.400000000001</v>
      </c>
      <c r="CT27">
        <v>0</v>
      </c>
      <c r="CU27">
        <v>0</v>
      </c>
      <c r="CV27">
        <v>-229420</v>
      </c>
      <c r="CW27">
        <v>1978.35</v>
      </c>
      <c r="CX27">
        <v>332580</v>
      </c>
      <c r="CY27">
        <v>6260.7</v>
      </c>
      <c r="CZ27">
        <v>0</v>
      </c>
      <c r="DA27">
        <v>0</v>
      </c>
      <c r="DB27">
        <v>0</v>
      </c>
      <c r="DC27">
        <v>0</v>
      </c>
      <c r="DD27">
        <v>765.10699999999997</v>
      </c>
      <c r="DE27">
        <v>0</v>
      </c>
      <c r="DF27">
        <v>7025.81</v>
      </c>
      <c r="DG27">
        <v>11771.1</v>
      </c>
      <c r="DH27">
        <v>0</v>
      </c>
      <c r="DI27">
        <v>0</v>
      </c>
      <c r="DJ27">
        <v>0</v>
      </c>
      <c r="DK27">
        <v>18796.900000000001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12.6378</v>
      </c>
      <c r="DZ27">
        <v>4.0000799999999996</v>
      </c>
      <c r="EA27">
        <v>9.9970999999999997</v>
      </c>
      <c r="EB27">
        <v>0</v>
      </c>
      <c r="EC27">
        <v>4.3203600000000002E-2</v>
      </c>
      <c r="ED27">
        <v>1.9472700000000001</v>
      </c>
      <c r="EE27">
        <v>8.4906299999999995</v>
      </c>
      <c r="EF27">
        <v>19.8308</v>
      </c>
      <c r="EG27">
        <v>32.571399999999997</v>
      </c>
      <c r="EH27">
        <v>2.4622999999999999</v>
      </c>
      <c r="EI27">
        <v>0</v>
      </c>
      <c r="EJ27">
        <v>0</v>
      </c>
      <c r="EK27">
        <v>-16.678000000000001</v>
      </c>
      <c r="EL27">
        <v>-0.60731999999999997</v>
      </c>
      <c r="EM27">
        <v>54.8645</v>
      </c>
      <c r="EN27">
        <v>35.482199999999999</v>
      </c>
      <c r="EO27">
        <v>19.382300000000001</v>
      </c>
      <c r="EP27">
        <v>0</v>
      </c>
      <c r="EQ27">
        <v>0</v>
      </c>
      <c r="ES27">
        <v>0</v>
      </c>
      <c r="ET27">
        <v>0</v>
      </c>
      <c r="EV27">
        <v>0</v>
      </c>
      <c r="EW27">
        <v>1.7834900000000001E-2</v>
      </c>
      <c r="EX27">
        <v>1.6044</v>
      </c>
      <c r="EY27">
        <v>20.286100000000001</v>
      </c>
      <c r="EZ27">
        <v>0</v>
      </c>
      <c r="FA27">
        <v>1.1111599999999999</v>
      </c>
      <c r="FB27">
        <v>0</v>
      </c>
      <c r="FC27">
        <v>3.5382699999999998</v>
      </c>
      <c r="FD27">
        <v>26.5578</v>
      </c>
      <c r="FE27">
        <v>7.2738100000000001</v>
      </c>
      <c r="FF27">
        <v>2.6678600000000001</v>
      </c>
      <c r="FG27">
        <v>0</v>
      </c>
      <c r="FH27">
        <v>0</v>
      </c>
      <c r="FI27">
        <v>0</v>
      </c>
      <c r="FJ27">
        <v>0</v>
      </c>
      <c r="FK27">
        <v>36.499400000000001</v>
      </c>
      <c r="FL27">
        <v>8.2653300000000005</v>
      </c>
      <c r="FM27">
        <v>0.93754400000000004</v>
      </c>
      <c r="FN27">
        <v>7.9106500000000004</v>
      </c>
      <c r="FO27">
        <v>0</v>
      </c>
      <c r="FP27">
        <v>7.2103500000000001E-2</v>
      </c>
      <c r="FQ27">
        <v>0.507714</v>
      </c>
      <c r="FR27">
        <v>3.5382699999999998</v>
      </c>
      <c r="FS27">
        <v>16.665199999999999</v>
      </c>
      <c r="FT27">
        <v>7.2738100000000001</v>
      </c>
      <c r="FU27">
        <v>2.6678600000000001</v>
      </c>
      <c r="FV27">
        <v>0</v>
      </c>
      <c r="FW27">
        <v>0</v>
      </c>
      <c r="FX27">
        <v>-0.52832199999999996</v>
      </c>
      <c r="FY27">
        <v>-4.0381299999999998</v>
      </c>
      <c r="FZ27">
        <v>26.6068</v>
      </c>
      <c r="GA27" t="s">
        <v>275</v>
      </c>
      <c r="GB27" t="s">
        <v>353</v>
      </c>
      <c r="GC27" t="s">
        <v>244</v>
      </c>
      <c r="GD27" t="s">
        <v>276</v>
      </c>
      <c r="GE27" t="s">
        <v>277</v>
      </c>
      <c r="GF27" t="s">
        <v>354</v>
      </c>
      <c r="GG27" t="s">
        <v>355</v>
      </c>
      <c r="GH27" t="s">
        <v>356</v>
      </c>
      <c r="GK27">
        <v>1.28773E-2</v>
      </c>
      <c r="GL27">
        <v>2.2286199999999998</v>
      </c>
      <c r="GM27">
        <v>16.378799999999998</v>
      </c>
      <c r="GN27">
        <v>0</v>
      </c>
      <c r="GO27">
        <v>0.85380500000000004</v>
      </c>
      <c r="GP27">
        <v>0</v>
      </c>
      <c r="GQ27">
        <v>5.5101300000000002</v>
      </c>
      <c r="GR27">
        <v>24.98</v>
      </c>
      <c r="GS27">
        <v>12.631399999999999</v>
      </c>
      <c r="GT27">
        <v>2.1076199999999998</v>
      </c>
      <c r="GU27">
        <v>0</v>
      </c>
      <c r="GV27">
        <v>0</v>
      </c>
      <c r="GW27">
        <v>0</v>
      </c>
      <c r="GX27">
        <v>0</v>
      </c>
      <c r="GY27">
        <v>39.72</v>
      </c>
      <c r="GZ27">
        <v>74.316000000000003</v>
      </c>
      <c r="HA27">
        <v>0</v>
      </c>
      <c r="HB27">
        <v>0</v>
      </c>
      <c r="HC27">
        <v>0</v>
      </c>
      <c r="HD27">
        <v>0</v>
      </c>
      <c r="HE27">
        <v>7.4621399999999998</v>
      </c>
      <c r="HF27">
        <v>0</v>
      </c>
      <c r="HG27">
        <v>81.78</v>
      </c>
      <c r="HH27">
        <v>64.309100000000001</v>
      </c>
      <c r="HI27">
        <v>0</v>
      </c>
      <c r="HJ27">
        <v>0</v>
      </c>
      <c r="HK27">
        <v>0</v>
      </c>
      <c r="HL27">
        <v>146.09</v>
      </c>
      <c r="HM27">
        <v>6.5186099999999998</v>
      </c>
      <c r="HN27">
        <v>1.59704</v>
      </c>
      <c r="HO27">
        <v>7.3828100000000001</v>
      </c>
      <c r="HP27">
        <v>0</v>
      </c>
      <c r="HQ27">
        <v>4.7859499999999999E-2</v>
      </c>
      <c r="HR27">
        <v>0.76664399999999999</v>
      </c>
      <c r="HS27">
        <v>5.5101300000000002</v>
      </c>
      <c r="HT27">
        <v>14.2</v>
      </c>
      <c r="HU27">
        <v>12.631399999999999</v>
      </c>
      <c r="HV27">
        <v>2.1076199999999998</v>
      </c>
      <c r="HW27">
        <v>0</v>
      </c>
      <c r="HX27">
        <v>0</v>
      </c>
      <c r="HY27">
        <v>-5.8740699999999997</v>
      </c>
      <c r="HZ27">
        <v>-1.75993</v>
      </c>
      <c r="IA27">
        <v>28.94</v>
      </c>
      <c r="IB27">
        <v>34.204099999999997</v>
      </c>
      <c r="IC27">
        <v>0</v>
      </c>
      <c r="ID27">
        <v>0</v>
      </c>
      <c r="IE27">
        <v>0</v>
      </c>
      <c r="IF27">
        <v>0</v>
      </c>
      <c r="IG27">
        <v>4.1800100000000002</v>
      </c>
      <c r="IH27">
        <v>0</v>
      </c>
      <c r="II27">
        <v>38.380000000000003</v>
      </c>
      <c r="IJ27">
        <v>64.309100000000001</v>
      </c>
      <c r="IK27">
        <v>0</v>
      </c>
      <c r="IL27">
        <v>0</v>
      </c>
      <c r="IM27">
        <v>0</v>
      </c>
      <c r="IN27">
        <v>102.69</v>
      </c>
      <c r="IO27">
        <v>22.823699999999999</v>
      </c>
      <c r="IP27">
        <v>0.78543099999999999</v>
      </c>
      <c r="IQ27">
        <v>5.7723699999999996</v>
      </c>
      <c r="IR27">
        <v>0</v>
      </c>
      <c r="IS27">
        <v>0.30090600000000001</v>
      </c>
      <c r="IT27">
        <v>2.29129</v>
      </c>
      <c r="IU27">
        <v>1.9419299999999999</v>
      </c>
      <c r="IV27">
        <v>33.915599999999998</v>
      </c>
      <c r="IW27">
        <v>24.1982</v>
      </c>
      <c r="IX27">
        <v>0.742788</v>
      </c>
      <c r="IY27">
        <v>0</v>
      </c>
      <c r="IZ27">
        <v>0</v>
      </c>
      <c r="JA27">
        <v>0</v>
      </c>
      <c r="JB27">
        <v>0</v>
      </c>
      <c r="JC27">
        <v>58.8566</v>
      </c>
      <c r="JD27">
        <v>12.799899999999999</v>
      </c>
      <c r="JE27">
        <v>0.56284400000000001</v>
      </c>
      <c r="JF27">
        <v>2.6019199999999998</v>
      </c>
      <c r="JG27">
        <v>0</v>
      </c>
      <c r="JH27">
        <v>1.6867099999999999E-2</v>
      </c>
      <c r="JI27">
        <v>1.5536799999999999</v>
      </c>
      <c r="JJ27">
        <v>1.9419299999999999</v>
      </c>
      <c r="JK27">
        <v>16.7867</v>
      </c>
      <c r="JL27">
        <v>24.1982</v>
      </c>
      <c r="JM27">
        <v>0.742788</v>
      </c>
      <c r="JN27">
        <v>0</v>
      </c>
      <c r="JO27">
        <v>0</v>
      </c>
      <c r="JP27">
        <v>-2.0701900000000002</v>
      </c>
      <c r="JQ27">
        <v>-0.62025300000000005</v>
      </c>
      <c r="JR27">
        <v>41.727600000000002</v>
      </c>
    </row>
    <row r="28" spans="1:278" x14ac:dyDescent="0.3">
      <c r="A28" s="2"/>
      <c r="B28" s="20">
        <v>45968.573368055557</v>
      </c>
      <c r="C28" t="s">
        <v>139</v>
      </c>
      <c r="E28" t="s">
        <v>210</v>
      </c>
      <c r="F28" t="s">
        <v>243</v>
      </c>
      <c r="G28">
        <v>53627.8</v>
      </c>
      <c r="H28">
        <v>53627.8</v>
      </c>
      <c r="I28" t="s">
        <v>72</v>
      </c>
      <c r="J28" s="14">
        <v>5.6250000000000001E-2</v>
      </c>
      <c r="K28" t="s">
        <v>74</v>
      </c>
      <c r="L28">
        <v>-31.46</v>
      </c>
      <c r="M28" t="s">
        <v>73</v>
      </c>
      <c r="N28" t="s">
        <v>73</v>
      </c>
      <c r="O28" t="s">
        <v>284</v>
      </c>
      <c r="P28">
        <v>32.199399999999997</v>
      </c>
      <c r="Q28">
        <v>107850</v>
      </c>
      <c r="R28">
        <v>186445</v>
      </c>
      <c r="S28">
        <v>0</v>
      </c>
      <c r="T28">
        <v>4246.3100000000004</v>
      </c>
      <c r="U28">
        <v>0</v>
      </c>
      <c r="V28">
        <v>92581.9</v>
      </c>
      <c r="W28">
        <v>391155</v>
      </c>
      <c r="X28">
        <v>233107</v>
      </c>
      <c r="Y28">
        <v>23370.400000000001</v>
      </c>
      <c r="Z28">
        <v>0</v>
      </c>
      <c r="AA28">
        <v>0</v>
      </c>
      <c r="AB28">
        <v>0</v>
      </c>
      <c r="AC28">
        <v>0</v>
      </c>
      <c r="AD28">
        <v>647633</v>
      </c>
      <c r="AE28">
        <v>4635.32</v>
      </c>
      <c r="AF28">
        <v>0</v>
      </c>
      <c r="AG28">
        <v>0</v>
      </c>
      <c r="AH28">
        <v>0</v>
      </c>
      <c r="AI28">
        <v>0</v>
      </c>
      <c r="AJ28">
        <v>1184.26</v>
      </c>
      <c r="AK28">
        <v>0</v>
      </c>
      <c r="AL28">
        <v>5819.58</v>
      </c>
      <c r="AM28">
        <v>11771.1</v>
      </c>
      <c r="AN28">
        <v>0</v>
      </c>
      <c r="AO28">
        <v>0</v>
      </c>
      <c r="AP28">
        <v>0</v>
      </c>
      <c r="AQ28">
        <v>17590.7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5.2356299999999996</v>
      </c>
      <c r="BF28">
        <v>9.0429200000000005</v>
      </c>
      <c r="BG28">
        <v>19.3704</v>
      </c>
      <c r="BH28">
        <v>0</v>
      </c>
      <c r="BI28">
        <v>0.50408399999999998</v>
      </c>
      <c r="BJ28">
        <v>1.18458</v>
      </c>
      <c r="BK28">
        <v>8.41995</v>
      </c>
      <c r="BL28">
        <v>0</v>
      </c>
      <c r="BM28">
        <v>43.7575</v>
      </c>
      <c r="BN28">
        <v>32.420299999999997</v>
      </c>
      <c r="BO28">
        <v>2.46529</v>
      </c>
      <c r="BP28">
        <v>0</v>
      </c>
      <c r="BQ28">
        <v>0</v>
      </c>
      <c r="BR28">
        <v>0</v>
      </c>
      <c r="BS28">
        <v>0</v>
      </c>
      <c r="BT28">
        <v>78.643100000000004</v>
      </c>
      <c r="BU28">
        <v>60.480899999999998</v>
      </c>
      <c r="BV28">
        <v>18.162199999999999</v>
      </c>
      <c r="BW28">
        <v>0</v>
      </c>
      <c r="BX28">
        <v>0</v>
      </c>
      <c r="BZ28">
        <v>0</v>
      </c>
      <c r="CA28">
        <v>0</v>
      </c>
      <c r="CC28">
        <v>0</v>
      </c>
      <c r="CG28" t="s">
        <v>73</v>
      </c>
      <c r="CH28" t="s">
        <v>73</v>
      </c>
      <c r="CI28" t="s">
        <v>285</v>
      </c>
      <c r="CJ28">
        <v>9606.01</v>
      </c>
      <c r="CK28">
        <v>114839</v>
      </c>
      <c r="CL28">
        <v>113140</v>
      </c>
      <c r="CM28">
        <v>0</v>
      </c>
      <c r="CN28">
        <v>70.754099999999994</v>
      </c>
      <c r="CO28">
        <v>11304.2</v>
      </c>
      <c r="CP28">
        <v>92581.9</v>
      </c>
      <c r="CQ28">
        <v>64943.4</v>
      </c>
      <c r="CR28">
        <v>233107</v>
      </c>
      <c r="CS28">
        <v>23370.400000000001</v>
      </c>
      <c r="CT28">
        <v>0</v>
      </c>
      <c r="CU28">
        <v>0</v>
      </c>
      <c r="CV28">
        <v>-279074</v>
      </c>
      <c r="CW28">
        <v>2475.33</v>
      </c>
      <c r="CX28">
        <v>321421</v>
      </c>
      <c r="CY28">
        <v>1618.75</v>
      </c>
      <c r="CZ28">
        <v>0</v>
      </c>
      <c r="DA28">
        <v>0</v>
      </c>
      <c r="DB28">
        <v>0</v>
      </c>
      <c r="DC28">
        <v>0</v>
      </c>
      <c r="DD28">
        <v>660.86500000000001</v>
      </c>
      <c r="DE28">
        <v>0</v>
      </c>
      <c r="DF28">
        <v>2279.61</v>
      </c>
      <c r="DG28">
        <v>11771.1</v>
      </c>
      <c r="DH28">
        <v>0</v>
      </c>
      <c r="DI28">
        <v>0</v>
      </c>
      <c r="DJ28">
        <v>0</v>
      </c>
      <c r="DK28">
        <v>14050.7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3.0358000000000001</v>
      </c>
      <c r="DZ28">
        <v>9.9357399999999991</v>
      </c>
      <c r="EA28">
        <v>10.8681</v>
      </c>
      <c r="EB28">
        <v>0</v>
      </c>
      <c r="EC28">
        <v>8.7410200000000004E-3</v>
      </c>
      <c r="ED28">
        <v>1.68706</v>
      </c>
      <c r="EE28">
        <v>8.41995</v>
      </c>
      <c r="EF28">
        <v>12.2799</v>
      </c>
      <c r="EG28">
        <v>32.420299999999997</v>
      </c>
      <c r="EH28">
        <v>2.46529</v>
      </c>
      <c r="EI28">
        <v>0</v>
      </c>
      <c r="EJ28">
        <v>0</v>
      </c>
      <c r="EK28">
        <v>-20.6799</v>
      </c>
      <c r="EL28">
        <v>-0.99565000000000003</v>
      </c>
      <c r="EM28">
        <v>47.165399999999998</v>
      </c>
      <c r="EN28">
        <v>32.942300000000003</v>
      </c>
      <c r="EO28">
        <v>14.2232</v>
      </c>
      <c r="EP28">
        <v>0</v>
      </c>
      <c r="EQ28">
        <v>0</v>
      </c>
      <c r="ES28">
        <v>0</v>
      </c>
      <c r="ET28">
        <v>0</v>
      </c>
      <c r="EV28">
        <v>0</v>
      </c>
      <c r="EW28">
        <v>8.6491999999999992E-3</v>
      </c>
      <c r="EX28">
        <v>2.20811</v>
      </c>
      <c r="EY28">
        <v>19.863099999999999</v>
      </c>
      <c r="EZ28">
        <v>0</v>
      </c>
      <c r="FA28">
        <v>0.91650100000000001</v>
      </c>
      <c r="FB28">
        <v>0</v>
      </c>
      <c r="FC28">
        <v>3.5382699999999998</v>
      </c>
      <c r="FD28">
        <v>26.534700000000001</v>
      </c>
      <c r="FE28">
        <v>7.2738100000000001</v>
      </c>
      <c r="FF28">
        <v>2.6678600000000001</v>
      </c>
      <c r="FG28">
        <v>0</v>
      </c>
      <c r="FH28">
        <v>0</v>
      </c>
      <c r="FI28">
        <v>0</v>
      </c>
      <c r="FJ28">
        <v>0</v>
      </c>
      <c r="FK28">
        <v>36.476300000000002</v>
      </c>
      <c r="FL28">
        <v>2.5436299999999998</v>
      </c>
      <c r="FM28">
        <v>2.9043399999999999</v>
      </c>
      <c r="FN28">
        <v>7.5085499999999996</v>
      </c>
      <c r="FO28">
        <v>0</v>
      </c>
      <c r="FP28">
        <v>1.6130800000000001E-2</v>
      </c>
      <c r="FQ28">
        <v>0.43592700000000001</v>
      </c>
      <c r="FR28">
        <v>3.5382699999999998</v>
      </c>
      <c r="FS28">
        <v>9.5861999999999998</v>
      </c>
      <c r="FT28">
        <v>7.2738100000000001</v>
      </c>
      <c r="FU28">
        <v>2.6678600000000001</v>
      </c>
      <c r="FV28">
        <v>0</v>
      </c>
      <c r="FW28">
        <v>0</v>
      </c>
      <c r="FX28">
        <v>-0.82703300000000002</v>
      </c>
      <c r="FY28">
        <v>-6.53362</v>
      </c>
      <c r="FZ28">
        <v>19.527899999999999</v>
      </c>
      <c r="GA28" t="s">
        <v>275</v>
      </c>
      <c r="GB28" t="s">
        <v>353</v>
      </c>
      <c r="GC28" t="s">
        <v>244</v>
      </c>
      <c r="GD28" t="s">
        <v>276</v>
      </c>
      <c r="GE28" t="s">
        <v>277</v>
      </c>
      <c r="GF28" t="s">
        <v>354</v>
      </c>
      <c r="GG28" t="s">
        <v>355</v>
      </c>
      <c r="GH28" t="s">
        <v>356</v>
      </c>
      <c r="GK28">
        <v>5.17936E-3</v>
      </c>
      <c r="GL28">
        <v>3.4137200000000001</v>
      </c>
      <c r="GM28">
        <v>16.143999999999998</v>
      </c>
      <c r="GN28">
        <v>0</v>
      </c>
      <c r="GO28">
        <v>0.58471499999999998</v>
      </c>
      <c r="GP28">
        <v>0</v>
      </c>
      <c r="GQ28">
        <v>5.5101300000000002</v>
      </c>
      <c r="GR28">
        <v>25.65</v>
      </c>
      <c r="GS28">
        <v>12.631399999999999</v>
      </c>
      <c r="GT28">
        <v>2.1076199999999998</v>
      </c>
      <c r="GU28">
        <v>0</v>
      </c>
      <c r="GV28">
        <v>0</v>
      </c>
      <c r="GW28">
        <v>0</v>
      </c>
      <c r="GX28">
        <v>0</v>
      </c>
      <c r="GY28">
        <v>40.39</v>
      </c>
      <c r="GZ28">
        <v>25.324200000000001</v>
      </c>
      <c r="HA28">
        <v>0</v>
      </c>
      <c r="HB28">
        <v>0</v>
      </c>
      <c r="HC28">
        <v>0</v>
      </c>
      <c r="HD28">
        <v>0</v>
      </c>
      <c r="HE28">
        <v>6.4699499999999999</v>
      </c>
      <c r="HF28">
        <v>0</v>
      </c>
      <c r="HG28">
        <v>31.79</v>
      </c>
      <c r="HH28">
        <v>64.309100000000001</v>
      </c>
      <c r="HI28">
        <v>0</v>
      </c>
      <c r="HJ28">
        <v>0</v>
      </c>
      <c r="HK28">
        <v>0</v>
      </c>
      <c r="HL28">
        <v>96.1</v>
      </c>
      <c r="HM28">
        <v>1.6363799999999999</v>
      </c>
      <c r="HN28">
        <v>4.2193500000000004</v>
      </c>
      <c r="HO28">
        <v>7.8887700000000001</v>
      </c>
      <c r="HP28">
        <v>0</v>
      </c>
      <c r="HQ28">
        <v>1.12362E-2</v>
      </c>
      <c r="HR28">
        <v>0.66300499999999996</v>
      </c>
      <c r="HS28">
        <v>5.5101300000000002</v>
      </c>
      <c r="HT28">
        <v>9.98</v>
      </c>
      <c r="HU28">
        <v>12.631399999999999</v>
      </c>
      <c r="HV28">
        <v>2.1076199999999998</v>
      </c>
      <c r="HW28">
        <v>0</v>
      </c>
      <c r="HX28">
        <v>0</v>
      </c>
      <c r="HY28">
        <v>-7.8891200000000001</v>
      </c>
      <c r="HZ28">
        <v>-2.0631400000000002</v>
      </c>
      <c r="IA28">
        <v>24.72</v>
      </c>
      <c r="IB28">
        <v>8.8437099999999997</v>
      </c>
      <c r="IC28">
        <v>0</v>
      </c>
      <c r="ID28">
        <v>0</v>
      </c>
      <c r="IE28">
        <v>0</v>
      </c>
      <c r="IF28">
        <v>0</v>
      </c>
      <c r="IG28">
        <v>3.6105</v>
      </c>
      <c r="IH28">
        <v>0</v>
      </c>
      <c r="II28">
        <v>12.45</v>
      </c>
      <c r="IJ28">
        <v>64.309100000000001</v>
      </c>
      <c r="IK28">
        <v>0</v>
      </c>
      <c r="IL28">
        <v>0</v>
      </c>
      <c r="IM28">
        <v>0</v>
      </c>
      <c r="IN28">
        <v>76.760000000000005</v>
      </c>
      <c r="IO28">
        <v>7.7777500000000002</v>
      </c>
      <c r="IP28">
        <v>1.2031000000000001</v>
      </c>
      <c r="IQ28">
        <v>5.6896100000000001</v>
      </c>
      <c r="IR28">
        <v>0</v>
      </c>
      <c r="IS28">
        <v>0.206071</v>
      </c>
      <c r="IT28">
        <v>1.98664</v>
      </c>
      <c r="IU28">
        <v>1.9419299999999999</v>
      </c>
      <c r="IV28">
        <v>18.805099999999999</v>
      </c>
      <c r="IW28">
        <v>24.1982</v>
      </c>
      <c r="IX28">
        <v>0.742788</v>
      </c>
      <c r="IY28">
        <v>0</v>
      </c>
      <c r="IZ28">
        <v>0</v>
      </c>
      <c r="JA28">
        <v>0</v>
      </c>
      <c r="JB28">
        <v>0</v>
      </c>
      <c r="JC28">
        <v>43.746000000000002</v>
      </c>
      <c r="JD28">
        <v>3.2922199999999999</v>
      </c>
      <c r="JE28">
        <v>1.48702</v>
      </c>
      <c r="JF28">
        <v>2.78023</v>
      </c>
      <c r="JG28">
        <v>0</v>
      </c>
      <c r="JH28">
        <v>3.9599700000000002E-3</v>
      </c>
      <c r="JI28">
        <v>1.34229</v>
      </c>
      <c r="JJ28">
        <v>1.9419299999999999</v>
      </c>
      <c r="JK28">
        <v>7.3401899999999998</v>
      </c>
      <c r="JL28">
        <v>24.1982</v>
      </c>
      <c r="JM28">
        <v>0.742788</v>
      </c>
      <c r="JN28">
        <v>0</v>
      </c>
      <c r="JO28">
        <v>0</v>
      </c>
      <c r="JP28">
        <v>-2.7803599999999999</v>
      </c>
      <c r="JQ28">
        <v>-0.72711199999999998</v>
      </c>
      <c r="JR28">
        <v>32.281100000000002</v>
      </c>
    </row>
    <row r="29" spans="1:278" x14ac:dyDescent="0.3">
      <c r="A29" s="2"/>
      <c r="B29" s="20">
        <v>45968.574560185189</v>
      </c>
      <c r="C29" t="s">
        <v>126</v>
      </c>
      <c r="E29" t="s">
        <v>211</v>
      </c>
      <c r="F29" t="s">
        <v>243</v>
      </c>
      <c r="G29">
        <v>53627.8</v>
      </c>
      <c r="H29">
        <v>53627.8</v>
      </c>
      <c r="I29" t="s">
        <v>72</v>
      </c>
      <c r="J29" s="14">
        <v>6.7361111111111108E-2</v>
      </c>
      <c r="K29" t="s">
        <v>74</v>
      </c>
      <c r="L29">
        <v>-17.57</v>
      </c>
      <c r="M29" t="s">
        <v>73</v>
      </c>
      <c r="N29" t="s">
        <v>73</v>
      </c>
      <c r="O29" t="s">
        <v>286</v>
      </c>
      <c r="P29">
        <v>31.0444</v>
      </c>
      <c r="Q29">
        <v>49659.9</v>
      </c>
      <c r="R29">
        <v>85151</v>
      </c>
      <c r="S29">
        <v>0</v>
      </c>
      <c r="T29">
        <v>2036.63</v>
      </c>
      <c r="U29">
        <v>0</v>
      </c>
      <c r="V29">
        <v>72497.3</v>
      </c>
      <c r="W29">
        <v>209376</v>
      </c>
      <c r="X29">
        <v>229701</v>
      </c>
      <c r="Y29">
        <v>0</v>
      </c>
      <c r="Z29">
        <v>0</v>
      </c>
      <c r="AA29">
        <v>0</v>
      </c>
      <c r="AB29">
        <v>0</v>
      </c>
      <c r="AC29">
        <v>0</v>
      </c>
      <c r="AD29">
        <v>439077</v>
      </c>
      <c r="AE29">
        <v>4466.6899999999996</v>
      </c>
      <c r="AF29">
        <v>0</v>
      </c>
      <c r="AG29">
        <v>0</v>
      </c>
      <c r="AH29">
        <v>0</v>
      </c>
      <c r="AI29">
        <v>0</v>
      </c>
      <c r="AJ29">
        <v>797.79200000000003</v>
      </c>
      <c r="AK29">
        <v>0</v>
      </c>
      <c r="AL29">
        <v>5264.48</v>
      </c>
      <c r="AM29">
        <v>0</v>
      </c>
      <c r="AN29">
        <v>0</v>
      </c>
      <c r="AO29">
        <v>0</v>
      </c>
      <c r="AP29">
        <v>0</v>
      </c>
      <c r="AQ29">
        <v>5264.48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4.9529399999999999</v>
      </c>
      <c r="BF29">
        <v>4.1598899999999999</v>
      </c>
      <c r="BG29">
        <v>8.4830699999999997</v>
      </c>
      <c r="BH29">
        <v>0</v>
      </c>
      <c r="BI29">
        <v>0.23979900000000001</v>
      </c>
      <c r="BJ29">
        <v>0.79928299999999997</v>
      </c>
      <c r="BK29">
        <v>6.5511200000000001</v>
      </c>
      <c r="BL29">
        <v>0</v>
      </c>
      <c r="BM29">
        <v>25.1861</v>
      </c>
      <c r="BN29">
        <v>20.281300000000002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45.467399999999998</v>
      </c>
      <c r="BU29">
        <v>39.719099999999997</v>
      </c>
      <c r="BV29">
        <v>5.7483700000000004</v>
      </c>
      <c r="BW29">
        <v>0</v>
      </c>
      <c r="BX29">
        <v>0</v>
      </c>
      <c r="BZ29">
        <v>0</v>
      </c>
      <c r="CA29">
        <v>56.5</v>
      </c>
      <c r="CB29" t="s">
        <v>183</v>
      </c>
      <c r="CC29">
        <v>0</v>
      </c>
      <c r="CG29" t="s">
        <v>73</v>
      </c>
      <c r="CH29" t="s">
        <v>73</v>
      </c>
      <c r="CI29" t="s">
        <v>280</v>
      </c>
      <c r="CJ29">
        <v>71407.7</v>
      </c>
      <c r="CK29">
        <v>38076.6</v>
      </c>
      <c r="CL29">
        <v>38688.5</v>
      </c>
      <c r="CM29">
        <v>0</v>
      </c>
      <c r="CN29">
        <v>316.96699999999998</v>
      </c>
      <c r="CO29">
        <v>16124</v>
      </c>
      <c r="CP29">
        <v>72497.3</v>
      </c>
      <c r="CQ29">
        <v>9301.16</v>
      </c>
      <c r="CR29">
        <v>229701</v>
      </c>
      <c r="CS29">
        <v>0</v>
      </c>
      <c r="CT29">
        <v>0</v>
      </c>
      <c r="CU29">
        <v>0</v>
      </c>
      <c r="CV29">
        <v>-229420</v>
      </c>
      <c r="CW29">
        <v>1610.24</v>
      </c>
      <c r="CX29">
        <v>239003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9.0553799999999995</v>
      </c>
      <c r="DZ29">
        <v>3.02867</v>
      </c>
      <c r="EA29">
        <v>3.65001</v>
      </c>
      <c r="EB29">
        <v>0</v>
      </c>
      <c r="EC29">
        <v>4.1568399999999998E-2</v>
      </c>
      <c r="ED29">
        <v>1.47648</v>
      </c>
      <c r="EE29">
        <v>6.5511200000000001</v>
      </c>
      <c r="EF29">
        <v>7.5951599999999999</v>
      </c>
      <c r="EG29">
        <v>20.281300000000002</v>
      </c>
      <c r="EH29">
        <v>0</v>
      </c>
      <c r="EI29">
        <v>0</v>
      </c>
      <c r="EJ29">
        <v>0</v>
      </c>
      <c r="EK29">
        <v>-15.8133</v>
      </c>
      <c r="EL29">
        <v>-0.39476699999999998</v>
      </c>
      <c r="EM29">
        <v>27.8765</v>
      </c>
      <c r="EN29">
        <v>27.8765</v>
      </c>
      <c r="EO29">
        <v>0</v>
      </c>
      <c r="EP29">
        <v>0</v>
      </c>
      <c r="EQ29">
        <v>0</v>
      </c>
      <c r="ES29">
        <v>0</v>
      </c>
      <c r="ET29">
        <v>0</v>
      </c>
      <c r="EV29">
        <v>0</v>
      </c>
      <c r="EW29">
        <v>4.8651199999999997E-3</v>
      </c>
      <c r="EX29">
        <v>1.4151499999999999</v>
      </c>
      <c r="EY29">
        <v>6.6081899999999996</v>
      </c>
      <c r="EZ29">
        <v>0</v>
      </c>
      <c r="FA29">
        <v>0.30547200000000002</v>
      </c>
      <c r="FB29">
        <v>0</v>
      </c>
      <c r="FC29">
        <v>2.3312200000000001</v>
      </c>
      <c r="FD29">
        <v>10.664899999999999</v>
      </c>
      <c r="FE29">
        <v>5.91967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16.584599999999998</v>
      </c>
      <c r="FL29">
        <v>12.928900000000001</v>
      </c>
      <c r="FM29">
        <v>0.46299800000000002</v>
      </c>
      <c r="FN29">
        <v>2.52251</v>
      </c>
      <c r="FO29">
        <v>0</v>
      </c>
      <c r="FP29">
        <v>7.8879299999999999E-2</v>
      </c>
      <c r="FQ29">
        <v>0.62571500000000002</v>
      </c>
      <c r="FR29">
        <v>2.3312200000000001</v>
      </c>
      <c r="FS29">
        <v>15.225099999999999</v>
      </c>
      <c r="FT29">
        <v>5.91967</v>
      </c>
      <c r="FU29">
        <v>0</v>
      </c>
      <c r="FV29">
        <v>0</v>
      </c>
      <c r="FW29">
        <v>0</v>
      </c>
      <c r="FX29">
        <v>-0.52832199999999996</v>
      </c>
      <c r="FY29">
        <v>-3.1967400000000001</v>
      </c>
      <c r="FZ29">
        <v>21.1448</v>
      </c>
      <c r="GA29" t="s">
        <v>275</v>
      </c>
      <c r="GB29" t="s">
        <v>353</v>
      </c>
      <c r="GC29" t="s">
        <v>244</v>
      </c>
      <c r="GD29" t="s">
        <v>276</v>
      </c>
      <c r="GE29" t="s">
        <v>277</v>
      </c>
      <c r="GF29" t="s">
        <v>354</v>
      </c>
      <c r="GG29" t="s">
        <v>355</v>
      </c>
      <c r="GH29" t="s">
        <v>356</v>
      </c>
      <c r="GK29">
        <v>4.2661599999999997E-3</v>
      </c>
      <c r="GL29">
        <v>1.9677800000000001</v>
      </c>
      <c r="GM29">
        <v>6.5057700000000001</v>
      </c>
      <c r="GN29">
        <v>0</v>
      </c>
      <c r="GO29">
        <v>0.24645700000000001</v>
      </c>
      <c r="GP29">
        <v>0</v>
      </c>
      <c r="GQ29">
        <v>4.0902200000000004</v>
      </c>
      <c r="GR29">
        <v>12.82</v>
      </c>
      <c r="GS29">
        <v>11.9474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24.77</v>
      </c>
      <c r="GZ29">
        <v>24.402899999999999</v>
      </c>
      <c r="HA29">
        <v>0</v>
      </c>
      <c r="HB29">
        <v>0</v>
      </c>
      <c r="HC29">
        <v>0</v>
      </c>
      <c r="HD29">
        <v>0</v>
      </c>
      <c r="HE29">
        <v>4.3585700000000003</v>
      </c>
      <c r="HF29">
        <v>0</v>
      </c>
      <c r="HG29">
        <v>28.76</v>
      </c>
      <c r="HH29">
        <v>0</v>
      </c>
      <c r="HI29">
        <v>0</v>
      </c>
      <c r="HJ29">
        <v>0</v>
      </c>
      <c r="HK29">
        <v>0</v>
      </c>
      <c r="HL29">
        <v>28.76</v>
      </c>
      <c r="HM29">
        <v>10.2873</v>
      </c>
      <c r="HN29">
        <v>1.1004100000000001</v>
      </c>
      <c r="HO29">
        <v>2.4867599999999999</v>
      </c>
      <c r="HP29">
        <v>0</v>
      </c>
      <c r="HQ29">
        <v>4.8837800000000001E-2</v>
      </c>
      <c r="HR29">
        <v>0.96274499999999996</v>
      </c>
      <c r="HS29">
        <v>4.0902200000000004</v>
      </c>
      <c r="HT29">
        <v>11.9</v>
      </c>
      <c r="HU29">
        <v>11.9474</v>
      </c>
      <c r="HV29">
        <v>0</v>
      </c>
      <c r="HW29">
        <v>0</v>
      </c>
      <c r="HX29">
        <v>0</v>
      </c>
      <c r="HY29">
        <v>-5.8740699999999997</v>
      </c>
      <c r="HZ29">
        <v>-1.21471</v>
      </c>
      <c r="IA29">
        <v>23.85</v>
      </c>
      <c r="IB29">
        <v>0</v>
      </c>
      <c r="IC29">
        <v>0</v>
      </c>
      <c r="ID29">
        <v>0</v>
      </c>
      <c r="IE29">
        <v>0</v>
      </c>
      <c r="IF29">
        <v>0</v>
      </c>
      <c r="IG29">
        <v>0</v>
      </c>
      <c r="IH29">
        <v>0</v>
      </c>
      <c r="II29">
        <v>0</v>
      </c>
      <c r="IJ29">
        <v>0</v>
      </c>
      <c r="IK29">
        <v>0</v>
      </c>
      <c r="IL29">
        <v>0</v>
      </c>
      <c r="IM29">
        <v>0</v>
      </c>
      <c r="IN29">
        <v>0</v>
      </c>
      <c r="IO29">
        <v>7.4945399999999998</v>
      </c>
      <c r="IP29">
        <v>0.69350299999999998</v>
      </c>
      <c r="IQ29">
        <v>2.2928299999999999</v>
      </c>
      <c r="IR29">
        <v>0</v>
      </c>
      <c r="IS29">
        <v>8.6858599999999994E-2</v>
      </c>
      <c r="IT29">
        <v>1.33833</v>
      </c>
      <c r="IU29">
        <v>1.4415199999999999</v>
      </c>
      <c r="IV29">
        <v>13.3476</v>
      </c>
      <c r="IW29">
        <v>4.2106199999999996</v>
      </c>
      <c r="IX29">
        <v>0</v>
      </c>
      <c r="IY29">
        <v>0</v>
      </c>
      <c r="IZ29">
        <v>0</v>
      </c>
      <c r="JA29">
        <v>0</v>
      </c>
      <c r="JB29">
        <v>0</v>
      </c>
      <c r="JC29">
        <v>17.558199999999999</v>
      </c>
      <c r="JD29">
        <v>3.6255500000000001</v>
      </c>
      <c r="JE29">
        <v>0.387818</v>
      </c>
      <c r="JF29">
        <v>0.87640899999999999</v>
      </c>
      <c r="JG29">
        <v>0</v>
      </c>
      <c r="JH29">
        <v>1.7211899999999999E-2</v>
      </c>
      <c r="JI29">
        <v>0.33929999999999999</v>
      </c>
      <c r="JJ29">
        <v>1.4415199999999999</v>
      </c>
      <c r="JK29">
        <v>4.1895100000000003</v>
      </c>
      <c r="JL29">
        <v>4.2106199999999996</v>
      </c>
      <c r="JM29">
        <v>0</v>
      </c>
      <c r="JN29">
        <v>0</v>
      </c>
      <c r="JO29">
        <v>0</v>
      </c>
      <c r="JP29">
        <v>-2.0701900000000002</v>
      </c>
      <c r="JQ29">
        <v>-0.42809799999999998</v>
      </c>
      <c r="JR29">
        <v>8.4001400000000004</v>
      </c>
    </row>
    <row r="30" spans="1:278" x14ac:dyDescent="0.3">
      <c r="A30" s="2"/>
      <c r="B30" s="20">
        <v>45968.575335648151</v>
      </c>
      <c r="C30" t="s">
        <v>134</v>
      </c>
      <c r="E30" t="s">
        <v>210</v>
      </c>
      <c r="F30" t="s">
        <v>243</v>
      </c>
      <c r="G30">
        <v>53627.8</v>
      </c>
      <c r="H30">
        <v>53627.8</v>
      </c>
      <c r="I30" t="s">
        <v>72</v>
      </c>
      <c r="J30" s="14">
        <v>4.2361111111111113E-2</v>
      </c>
      <c r="K30" t="s">
        <v>74</v>
      </c>
      <c r="L30">
        <v>-22.94</v>
      </c>
      <c r="M30" t="s">
        <v>73</v>
      </c>
      <c r="N30" t="s">
        <v>73</v>
      </c>
      <c r="O30" t="s">
        <v>286</v>
      </c>
      <c r="P30">
        <v>7.4670199999999998</v>
      </c>
      <c r="Q30">
        <v>99091.4</v>
      </c>
      <c r="R30">
        <v>63011.7</v>
      </c>
      <c r="S30">
        <v>0</v>
      </c>
      <c r="T30">
        <v>758.81799999999998</v>
      </c>
      <c r="U30">
        <v>0</v>
      </c>
      <c r="V30">
        <v>72497.3</v>
      </c>
      <c r="W30">
        <v>235367</v>
      </c>
      <c r="X30">
        <v>229701</v>
      </c>
      <c r="Y30">
        <v>0</v>
      </c>
      <c r="Z30">
        <v>0</v>
      </c>
      <c r="AA30">
        <v>0</v>
      </c>
      <c r="AB30">
        <v>0</v>
      </c>
      <c r="AC30">
        <v>0</v>
      </c>
      <c r="AD30">
        <v>465068</v>
      </c>
      <c r="AE30">
        <v>1074.79</v>
      </c>
      <c r="AF30">
        <v>0</v>
      </c>
      <c r="AG30">
        <v>0</v>
      </c>
      <c r="AH30">
        <v>0</v>
      </c>
      <c r="AI30">
        <v>0</v>
      </c>
      <c r="AJ30">
        <v>701.03499999999997</v>
      </c>
      <c r="AK30">
        <v>0</v>
      </c>
      <c r="AL30">
        <v>1775.82</v>
      </c>
      <c r="AM30">
        <v>0</v>
      </c>
      <c r="AN30">
        <v>0</v>
      </c>
      <c r="AO30">
        <v>0</v>
      </c>
      <c r="AP30">
        <v>0</v>
      </c>
      <c r="AQ30">
        <v>1775.82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1.2263200000000001</v>
      </c>
      <c r="BF30">
        <v>8.2383699999999997</v>
      </c>
      <c r="BG30">
        <v>6.0338399999999996</v>
      </c>
      <c r="BH30">
        <v>0</v>
      </c>
      <c r="BI30">
        <v>8.8320300000000004E-2</v>
      </c>
      <c r="BJ30">
        <v>0.70096199999999997</v>
      </c>
      <c r="BK30">
        <v>6.49946</v>
      </c>
      <c r="BL30">
        <v>0</v>
      </c>
      <c r="BM30">
        <v>22.787299999999998</v>
      </c>
      <c r="BN30">
        <v>20.146000000000001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42.933300000000003</v>
      </c>
      <c r="BU30">
        <v>41.006900000000002</v>
      </c>
      <c r="BV30">
        <v>1.92635</v>
      </c>
      <c r="BW30">
        <v>0</v>
      </c>
      <c r="BX30">
        <v>0</v>
      </c>
      <c r="BZ30">
        <v>0</v>
      </c>
      <c r="CA30">
        <v>0</v>
      </c>
      <c r="CC30">
        <v>0</v>
      </c>
      <c r="CG30" t="s">
        <v>73</v>
      </c>
      <c r="CH30" t="s">
        <v>73</v>
      </c>
      <c r="CI30" t="s">
        <v>274</v>
      </c>
      <c r="CJ30">
        <v>13362</v>
      </c>
      <c r="CK30">
        <v>87036.6</v>
      </c>
      <c r="CL30">
        <v>33924.5</v>
      </c>
      <c r="CM30">
        <v>0</v>
      </c>
      <c r="CN30">
        <v>58.547499999999999</v>
      </c>
      <c r="CO30">
        <v>13770.5</v>
      </c>
      <c r="CP30">
        <v>72497.3</v>
      </c>
      <c r="CQ30">
        <v>-56408.5</v>
      </c>
      <c r="CR30">
        <v>229701</v>
      </c>
      <c r="CS30">
        <v>0</v>
      </c>
      <c r="CT30">
        <v>0</v>
      </c>
      <c r="CU30">
        <v>0</v>
      </c>
      <c r="CV30">
        <v>-279074</v>
      </c>
      <c r="CW30">
        <v>2015.93</v>
      </c>
      <c r="CX30">
        <v>173293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1.70347</v>
      </c>
      <c r="DZ30">
        <v>7.2869700000000002</v>
      </c>
      <c r="EA30">
        <v>2.9941900000000001</v>
      </c>
      <c r="EB30">
        <v>0</v>
      </c>
      <c r="EC30">
        <v>7.23604E-3</v>
      </c>
      <c r="ED30">
        <v>1.2517400000000001</v>
      </c>
      <c r="EE30">
        <v>6.49946</v>
      </c>
      <c r="EF30">
        <v>-0.14318500000000001</v>
      </c>
      <c r="EG30">
        <v>20.146000000000001</v>
      </c>
      <c r="EH30">
        <v>0</v>
      </c>
      <c r="EI30">
        <v>0</v>
      </c>
      <c r="EJ30">
        <v>0</v>
      </c>
      <c r="EK30">
        <v>-19.4071</v>
      </c>
      <c r="EL30">
        <v>-0.47915200000000002</v>
      </c>
      <c r="EM30">
        <v>20.002800000000001</v>
      </c>
      <c r="EN30">
        <v>20.002800000000001</v>
      </c>
      <c r="EO30">
        <v>0</v>
      </c>
      <c r="EP30">
        <v>0</v>
      </c>
      <c r="EQ30">
        <v>0</v>
      </c>
      <c r="ES30">
        <v>0</v>
      </c>
      <c r="ET30">
        <v>0</v>
      </c>
      <c r="EV30">
        <v>0</v>
      </c>
      <c r="EW30">
        <v>1.71776E-3</v>
      </c>
      <c r="EX30">
        <v>1.6809799999999999</v>
      </c>
      <c r="EY30">
        <v>3.5494599999999998</v>
      </c>
      <c r="EZ30">
        <v>0</v>
      </c>
      <c r="FA30">
        <v>0.114633</v>
      </c>
      <c r="FB30">
        <v>0</v>
      </c>
      <c r="FC30">
        <v>2.3312200000000001</v>
      </c>
      <c r="FD30">
        <v>7.6780099999999996</v>
      </c>
      <c r="FE30">
        <v>5.91967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13.5977</v>
      </c>
      <c r="FL30">
        <v>3.4573900000000002</v>
      </c>
      <c r="FM30">
        <v>1.5186599999999999</v>
      </c>
      <c r="FN30">
        <v>1.3004</v>
      </c>
      <c r="FO30">
        <v>0</v>
      </c>
      <c r="FP30">
        <v>1.27426E-2</v>
      </c>
      <c r="FQ30">
        <v>0.53511299999999995</v>
      </c>
      <c r="FR30">
        <v>2.3312200000000001</v>
      </c>
      <c r="FS30">
        <v>3.9215100000000001</v>
      </c>
      <c r="FT30">
        <v>5.91967</v>
      </c>
      <c r="FU30">
        <v>0</v>
      </c>
      <c r="FV30">
        <v>0</v>
      </c>
      <c r="FW30">
        <v>0</v>
      </c>
      <c r="FX30">
        <v>-0.82703300000000002</v>
      </c>
      <c r="FY30">
        <v>-4.4069900000000004</v>
      </c>
      <c r="FZ30">
        <v>9.84117</v>
      </c>
      <c r="GA30" t="s">
        <v>275</v>
      </c>
      <c r="GB30" t="s">
        <v>353</v>
      </c>
      <c r="GC30" t="s">
        <v>244</v>
      </c>
      <c r="GD30" t="s">
        <v>276</v>
      </c>
      <c r="GE30" t="s">
        <v>277</v>
      </c>
      <c r="GF30" t="s">
        <v>354</v>
      </c>
      <c r="GG30" t="s">
        <v>355</v>
      </c>
      <c r="GH30" t="s">
        <v>356</v>
      </c>
      <c r="GK30">
        <v>1.2384200000000001E-3</v>
      </c>
      <c r="GL30">
        <v>3.19625</v>
      </c>
      <c r="GM30">
        <v>4.3818999999999999</v>
      </c>
      <c r="GN30">
        <v>0</v>
      </c>
      <c r="GO30">
        <v>0.107608</v>
      </c>
      <c r="GP30">
        <v>0</v>
      </c>
      <c r="GQ30">
        <v>4.0902200000000004</v>
      </c>
      <c r="GR30">
        <v>11.78</v>
      </c>
      <c r="GS30">
        <v>11.9474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23.73</v>
      </c>
      <c r="GZ30">
        <v>5.8718700000000004</v>
      </c>
      <c r="HA30">
        <v>0</v>
      </c>
      <c r="HB30">
        <v>0</v>
      </c>
      <c r="HC30">
        <v>0</v>
      </c>
      <c r="HD30">
        <v>0</v>
      </c>
      <c r="HE30">
        <v>3.8299699999999999</v>
      </c>
      <c r="HF30">
        <v>0</v>
      </c>
      <c r="HG30">
        <v>9.6999999999999993</v>
      </c>
      <c r="HH30">
        <v>0</v>
      </c>
      <c r="HI30">
        <v>0</v>
      </c>
      <c r="HJ30">
        <v>0</v>
      </c>
      <c r="HK30">
        <v>0</v>
      </c>
      <c r="HL30">
        <v>9.6999999999999993</v>
      </c>
      <c r="HM30">
        <v>2.3178200000000002</v>
      </c>
      <c r="HN30">
        <v>2.83873</v>
      </c>
      <c r="HO30">
        <v>1.7547299999999999</v>
      </c>
      <c r="HP30">
        <v>0</v>
      </c>
      <c r="HQ30">
        <v>9.5945900000000001E-3</v>
      </c>
      <c r="HR30">
        <v>0.81942499999999996</v>
      </c>
      <c r="HS30">
        <v>4.0902200000000004</v>
      </c>
      <c r="HT30">
        <v>2.7</v>
      </c>
      <c r="HU30">
        <v>11.9474</v>
      </c>
      <c r="HV30">
        <v>0</v>
      </c>
      <c r="HW30">
        <v>0</v>
      </c>
      <c r="HX30">
        <v>0</v>
      </c>
      <c r="HY30">
        <v>-7.8891200000000001</v>
      </c>
      <c r="HZ30">
        <v>-1.23807</v>
      </c>
      <c r="IA30">
        <v>14.65</v>
      </c>
      <c r="IB30">
        <v>0</v>
      </c>
      <c r="IC30">
        <v>0</v>
      </c>
      <c r="ID30">
        <v>0</v>
      </c>
      <c r="IE30">
        <v>0</v>
      </c>
      <c r="IF30">
        <v>0</v>
      </c>
      <c r="IG30">
        <v>0</v>
      </c>
      <c r="IH30">
        <v>0</v>
      </c>
      <c r="II30">
        <v>0</v>
      </c>
      <c r="IJ30">
        <v>0</v>
      </c>
      <c r="IK30">
        <v>0</v>
      </c>
      <c r="IL30">
        <v>0</v>
      </c>
      <c r="IM30">
        <v>0</v>
      </c>
      <c r="IN30">
        <v>0</v>
      </c>
      <c r="IO30">
        <v>1.8034300000000001</v>
      </c>
      <c r="IP30">
        <v>1.12645</v>
      </c>
      <c r="IQ30">
        <v>1.5443100000000001</v>
      </c>
      <c r="IR30">
        <v>0</v>
      </c>
      <c r="IS30">
        <v>3.7924300000000001E-2</v>
      </c>
      <c r="IT30">
        <v>1.17601</v>
      </c>
      <c r="IU30">
        <v>1.4415199999999999</v>
      </c>
      <c r="IV30">
        <v>7.1296499999999998</v>
      </c>
      <c r="IW30">
        <v>4.2106199999999996</v>
      </c>
      <c r="IX30">
        <v>0</v>
      </c>
      <c r="IY30">
        <v>0</v>
      </c>
      <c r="IZ30">
        <v>0</v>
      </c>
      <c r="JA30">
        <v>0</v>
      </c>
      <c r="JB30">
        <v>0</v>
      </c>
      <c r="JC30">
        <v>11.340299999999999</v>
      </c>
      <c r="JD30">
        <v>0.81686899999999996</v>
      </c>
      <c r="JE30">
        <v>1.0004500000000001</v>
      </c>
      <c r="JF30">
        <v>0.61841900000000005</v>
      </c>
      <c r="JG30">
        <v>0</v>
      </c>
      <c r="JH30">
        <v>3.38142E-3</v>
      </c>
      <c r="JI30">
        <v>0.28878900000000002</v>
      </c>
      <c r="JJ30">
        <v>1.4415199999999999</v>
      </c>
      <c r="JK30">
        <v>0.952735</v>
      </c>
      <c r="JL30">
        <v>4.2106199999999996</v>
      </c>
      <c r="JM30">
        <v>0</v>
      </c>
      <c r="JN30">
        <v>0</v>
      </c>
      <c r="JO30">
        <v>0</v>
      </c>
      <c r="JP30">
        <v>-2.7803599999999999</v>
      </c>
      <c r="JQ30">
        <v>-0.43633100000000002</v>
      </c>
      <c r="JR30">
        <v>5.1633599999999999</v>
      </c>
    </row>
    <row r="31" spans="1:278" x14ac:dyDescent="0.3">
      <c r="A31" s="2"/>
      <c r="B31" s="20">
        <v>45968.577037037037</v>
      </c>
      <c r="C31" t="s">
        <v>136</v>
      </c>
      <c r="E31" t="s">
        <v>211</v>
      </c>
      <c r="F31" t="s">
        <v>243</v>
      </c>
      <c r="G31">
        <v>53627.8</v>
      </c>
      <c r="H31">
        <v>53627.8</v>
      </c>
      <c r="I31" t="s">
        <v>72</v>
      </c>
      <c r="J31" s="14">
        <v>9.7916666666666666E-2</v>
      </c>
      <c r="K31" t="s">
        <v>74</v>
      </c>
      <c r="L31">
        <v>-20.85</v>
      </c>
      <c r="M31" t="s">
        <v>73</v>
      </c>
      <c r="N31" t="s">
        <v>73</v>
      </c>
      <c r="O31" t="s">
        <v>287</v>
      </c>
      <c r="P31">
        <v>106.256</v>
      </c>
      <c r="Q31">
        <v>55291.7</v>
      </c>
      <c r="R31">
        <v>84673.600000000006</v>
      </c>
      <c r="S31">
        <v>0</v>
      </c>
      <c r="T31">
        <v>7759.33</v>
      </c>
      <c r="U31">
        <v>0</v>
      </c>
      <c r="V31">
        <v>92581.9</v>
      </c>
      <c r="W31">
        <v>240413</v>
      </c>
      <c r="X31">
        <v>233107</v>
      </c>
      <c r="Y31">
        <v>23370.400000000001</v>
      </c>
      <c r="Z31">
        <v>0</v>
      </c>
      <c r="AA31">
        <v>0</v>
      </c>
      <c r="AB31">
        <v>0</v>
      </c>
      <c r="AC31">
        <v>0</v>
      </c>
      <c r="AD31">
        <v>496891</v>
      </c>
      <c r="AE31">
        <v>15292.2</v>
      </c>
      <c r="AF31">
        <v>0</v>
      </c>
      <c r="AG31">
        <v>0</v>
      </c>
      <c r="AH31">
        <v>0</v>
      </c>
      <c r="AI31">
        <v>0</v>
      </c>
      <c r="AJ31">
        <v>1365.87</v>
      </c>
      <c r="AK31">
        <v>0</v>
      </c>
      <c r="AL31">
        <v>16658</v>
      </c>
      <c r="AM31">
        <v>11771.1</v>
      </c>
      <c r="AN31">
        <v>0</v>
      </c>
      <c r="AO31">
        <v>0</v>
      </c>
      <c r="AP31">
        <v>0</v>
      </c>
      <c r="AQ31">
        <v>28429.1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16.711300000000001</v>
      </c>
      <c r="BF31">
        <v>4.6759500000000003</v>
      </c>
      <c r="BG31">
        <v>8.5652299999999997</v>
      </c>
      <c r="BH31">
        <v>0</v>
      </c>
      <c r="BI31">
        <v>0.86430200000000001</v>
      </c>
      <c r="BJ31">
        <v>1.36924</v>
      </c>
      <c r="BK31">
        <v>8.4906299999999995</v>
      </c>
      <c r="BL31">
        <v>0</v>
      </c>
      <c r="BM31">
        <v>40.676600000000001</v>
      </c>
      <c r="BN31">
        <v>32.571399999999997</v>
      </c>
      <c r="BO31">
        <v>2.4622999999999999</v>
      </c>
      <c r="BP31">
        <v>0</v>
      </c>
      <c r="BQ31">
        <v>0</v>
      </c>
      <c r="BR31">
        <v>0</v>
      </c>
      <c r="BS31">
        <v>0</v>
      </c>
      <c r="BT31">
        <v>75.710300000000004</v>
      </c>
      <c r="BU31">
        <v>45.896599999999999</v>
      </c>
      <c r="BV31">
        <v>29.813700000000001</v>
      </c>
      <c r="BW31">
        <v>0</v>
      </c>
      <c r="BX31">
        <v>260.25</v>
      </c>
      <c r="BY31" t="s">
        <v>77</v>
      </c>
      <c r="BZ31">
        <v>1</v>
      </c>
      <c r="CA31">
        <v>0</v>
      </c>
      <c r="CC31">
        <v>0</v>
      </c>
      <c r="CG31" t="s">
        <v>73</v>
      </c>
      <c r="CH31" t="s">
        <v>73</v>
      </c>
      <c r="CI31" t="s">
        <v>283</v>
      </c>
      <c r="CJ31">
        <v>45768.5</v>
      </c>
      <c r="CK31">
        <v>49290.3</v>
      </c>
      <c r="CL31">
        <v>102688</v>
      </c>
      <c r="CM31">
        <v>0</v>
      </c>
      <c r="CN31">
        <v>350.76100000000002</v>
      </c>
      <c r="CO31">
        <v>12864</v>
      </c>
      <c r="CP31">
        <v>92581.9</v>
      </c>
      <c r="CQ31">
        <v>76102.2</v>
      </c>
      <c r="CR31">
        <v>233107</v>
      </c>
      <c r="CS31">
        <v>23370.400000000001</v>
      </c>
      <c r="CT31">
        <v>0</v>
      </c>
      <c r="CU31">
        <v>0</v>
      </c>
      <c r="CV31">
        <v>-229420</v>
      </c>
      <c r="CW31">
        <v>1978.35</v>
      </c>
      <c r="CX31">
        <v>332580</v>
      </c>
      <c r="CY31">
        <v>6260.7</v>
      </c>
      <c r="CZ31">
        <v>0</v>
      </c>
      <c r="DA31">
        <v>0</v>
      </c>
      <c r="DB31">
        <v>0</v>
      </c>
      <c r="DC31">
        <v>0</v>
      </c>
      <c r="DD31">
        <v>765.10699999999997</v>
      </c>
      <c r="DE31">
        <v>0</v>
      </c>
      <c r="DF31">
        <v>7025.81</v>
      </c>
      <c r="DG31">
        <v>11771.1</v>
      </c>
      <c r="DH31">
        <v>0</v>
      </c>
      <c r="DI31">
        <v>0</v>
      </c>
      <c r="DJ31">
        <v>0</v>
      </c>
      <c r="DK31">
        <v>18796.900000000001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12.6378</v>
      </c>
      <c r="DZ31">
        <v>4.0000799999999996</v>
      </c>
      <c r="EA31">
        <v>9.9970999999999997</v>
      </c>
      <c r="EB31">
        <v>0</v>
      </c>
      <c r="EC31">
        <v>4.3203600000000002E-2</v>
      </c>
      <c r="ED31">
        <v>1.9472700000000001</v>
      </c>
      <c r="EE31">
        <v>8.4906299999999995</v>
      </c>
      <c r="EF31">
        <v>19.8308</v>
      </c>
      <c r="EG31">
        <v>32.571399999999997</v>
      </c>
      <c r="EH31">
        <v>2.4622999999999999</v>
      </c>
      <c r="EI31">
        <v>0</v>
      </c>
      <c r="EJ31">
        <v>0</v>
      </c>
      <c r="EK31">
        <v>-16.678000000000001</v>
      </c>
      <c r="EL31">
        <v>-0.60731999999999997</v>
      </c>
      <c r="EM31">
        <v>54.8645</v>
      </c>
      <c r="EN31">
        <v>35.482199999999999</v>
      </c>
      <c r="EO31">
        <v>19.382300000000001</v>
      </c>
      <c r="EP31">
        <v>0</v>
      </c>
      <c r="EQ31">
        <v>0</v>
      </c>
      <c r="ES31">
        <v>0</v>
      </c>
      <c r="ET31">
        <v>0</v>
      </c>
      <c r="EV31">
        <v>0</v>
      </c>
      <c r="EW31">
        <v>1.8871099999999998E-2</v>
      </c>
      <c r="EX31">
        <v>1.74472</v>
      </c>
      <c r="EY31">
        <v>8.0574899999999996</v>
      </c>
      <c r="EZ31">
        <v>0</v>
      </c>
      <c r="FA31">
        <v>1.0615300000000001</v>
      </c>
      <c r="FB31">
        <v>0</v>
      </c>
      <c r="FC31">
        <v>3.5382699999999998</v>
      </c>
      <c r="FD31">
        <v>14.4209</v>
      </c>
      <c r="FE31">
        <v>7.2738100000000001</v>
      </c>
      <c r="FF31">
        <v>2.6678600000000001</v>
      </c>
      <c r="FG31">
        <v>0</v>
      </c>
      <c r="FH31">
        <v>0</v>
      </c>
      <c r="FI31">
        <v>0</v>
      </c>
      <c r="FJ31">
        <v>0</v>
      </c>
      <c r="FK31">
        <v>24.362500000000001</v>
      </c>
      <c r="FL31">
        <v>8.2653300000000005</v>
      </c>
      <c r="FM31">
        <v>0.93754400000000004</v>
      </c>
      <c r="FN31">
        <v>7.9106500000000004</v>
      </c>
      <c r="FO31">
        <v>0</v>
      </c>
      <c r="FP31">
        <v>7.2103500000000001E-2</v>
      </c>
      <c r="FQ31">
        <v>0.507714</v>
      </c>
      <c r="FR31">
        <v>3.5382699999999998</v>
      </c>
      <c r="FS31">
        <v>16.665199999999999</v>
      </c>
      <c r="FT31">
        <v>7.2738100000000001</v>
      </c>
      <c r="FU31">
        <v>2.6678600000000001</v>
      </c>
      <c r="FV31">
        <v>0</v>
      </c>
      <c r="FW31">
        <v>0</v>
      </c>
      <c r="FX31">
        <v>-0.52832199999999996</v>
      </c>
      <c r="FY31">
        <v>-4.0381299999999998</v>
      </c>
      <c r="FZ31">
        <v>26.6068</v>
      </c>
      <c r="GA31" t="s">
        <v>275</v>
      </c>
      <c r="GB31" t="s">
        <v>353</v>
      </c>
      <c r="GC31" t="s">
        <v>244</v>
      </c>
      <c r="GD31" t="s">
        <v>276</v>
      </c>
      <c r="GE31" t="s">
        <v>277</v>
      </c>
      <c r="GF31" t="s">
        <v>354</v>
      </c>
      <c r="GG31" t="s">
        <v>355</v>
      </c>
      <c r="GH31" t="s">
        <v>356</v>
      </c>
      <c r="GK31">
        <v>1.38478E-2</v>
      </c>
      <c r="GL31">
        <v>2.2828499999999998</v>
      </c>
      <c r="GM31">
        <v>6.79725</v>
      </c>
      <c r="GN31">
        <v>0</v>
      </c>
      <c r="GO31">
        <v>0.82166700000000004</v>
      </c>
      <c r="GP31">
        <v>0</v>
      </c>
      <c r="GQ31">
        <v>5.5101300000000002</v>
      </c>
      <c r="GR31">
        <v>15.42</v>
      </c>
      <c r="GS31">
        <v>12.631399999999999</v>
      </c>
      <c r="GT31">
        <v>2.1076199999999998</v>
      </c>
      <c r="GU31">
        <v>0</v>
      </c>
      <c r="GV31">
        <v>0</v>
      </c>
      <c r="GW31">
        <v>0</v>
      </c>
      <c r="GX31">
        <v>0</v>
      </c>
      <c r="GY31">
        <v>30.16</v>
      </c>
      <c r="GZ31">
        <v>83.545699999999997</v>
      </c>
      <c r="HA31">
        <v>0</v>
      </c>
      <c r="HB31">
        <v>0</v>
      </c>
      <c r="HC31">
        <v>0</v>
      </c>
      <c r="HD31">
        <v>0</v>
      </c>
      <c r="HE31">
        <v>7.4621399999999998</v>
      </c>
      <c r="HF31">
        <v>0</v>
      </c>
      <c r="HG31">
        <v>91.01</v>
      </c>
      <c r="HH31">
        <v>64.309100000000001</v>
      </c>
      <c r="HI31">
        <v>0</v>
      </c>
      <c r="HJ31">
        <v>0</v>
      </c>
      <c r="HK31">
        <v>0</v>
      </c>
      <c r="HL31">
        <v>155.32</v>
      </c>
      <c r="HM31">
        <v>6.5186099999999998</v>
      </c>
      <c r="HN31">
        <v>1.59704</v>
      </c>
      <c r="HO31">
        <v>7.3828100000000001</v>
      </c>
      <c r="HP31">
        <v>0</v>
      </c>
      <c r="HQ31">
        <v>4.7859499999999999E-2</v>
      </c>
      <c r="HR31">
        <v>0.76664399999999999</v>
      </c>
      <c r="HS31">
        <v>5.5101300000000002</v>
      </c>
      <c r="HT31">
        <v>14.2</v>
      </c>
      <c r="HU31">
        <v>12.631399999999999</v>
      </c>
      <c r="HV31">
        <v>2.1076199999999998</v>
      </c>
      <c r="HW31">
        <v>0</v>
      </c>
      <c r="HX31">
        <v>0</v>
      </c>
      <c r="HY31">
        <v>-5.8740699999999997</v>
      </c>
      <c r="HZ31">
        <v>-1.75993</v>
      </c>
      <c r="IA31">
        <v>28.94</v>
      </c>
      <c r="IB31">
        <v>34.204099999999997</v>
      </c>
      <c r="IC31">
        <v>0</v>
      </c>
      <c r="ID31">
        <v>0</v>
      </c>
      <c r="IE31">
        <v>0</v>
      </c>
      <c r="IF31">
        <v>0</v>
      </c>
      <c r="IG31">
        <v>4.1800100000000002</v>
      </c>
      <c r="IH31">
        <v>0</v>
      </c>
      <c r="II31">
        <v>38.380000000000003</v>
      </c>
      <c r="IJ31">
        <v>64.309100000000001</v>
      </c>
      <c r="IK31">
        <v>0</v>
      </c>
      <c r="IL31">
        <v>0</v>
      </c>
      <c r="IM31">
        <v>0</v>
      </c>
      <c r="IN31">
        <v>102.69</v>
      </c>
      <c r="IO31">
        <v>25.658100000000001</v>
      </c>
      <c r="IP31">
        <v>0.80454300000000001</v>
      </c>
      <c r="IQ31">
        <v>2.3955500000000001</v>
      </c>
      <c r="IR31">
        <v>0</v>
      </c>
      <c r="IS31">
        <v>0.28958</v>
      </c>
      <c r="IT31">
        <v>2.29129</v>
      </c>
      <c r="IU31">
        <v>1.9419299999999999</v>
      </c>
      <c r="IV31">
        <v>33.381</v>
      </c>
      <c r="IW31">
        <v>24.1982</v>
      </c>
      <c r="IX31">
        <v>0.742788</v>
      </c>
      <c r="IY31">
        <v>0</v>
      </c>
      <c r="IZ31">
        <v>0</v>
      </c>
      <c r="JA31">
        <v>0</v>
      </c>
      <c r="JB31">
        <v>0</v>
      </c>
      <c r="JC31">
        <v>58.321899999999999</v>
      </c>
      <c r="JD31">
        <v>12.799899999999999</v>
      </c>
      <c r="JE31">
        <v>0.56284400000000001</v>
      </c>
      <c r="JF31">
        <v>2.6019199999999998</v>
      </c>
      <c r="JG31">
        <v>0</v>
      </c>
      <c r="JH31">
        <v>1.6867099999999999E-2</v>
      </c>
      <c r="JI31">
        <v>1.5536799999999999</v>
      </c>
      <c r="JJ31">
        <v>1.9419299999999999</v>
      </c>
      <c r="JK31">
        <v>16.7867</v>
      </c>
      <c r="JL31">
        <v>24.1982</v>
      </c>
      <c r="JM31">
        <v>0.742788</v>
      </c>
      <c r="JN31">
        <v>0</v>
      </c>
      <c r="JO31">
        <v>0</v>
      </c>
      <c r="JP31">
        <v>-2.0701900000000002</v>
      </c>
      <c r="JQ31">
        <v>-0.62025300000000005</v>
      </c>
      <c r="JR31">
        <v>41.727600000000002</v>
      </c>
    </row>
    <row r="32" spans="1:278" x14ac:dyDescent="0.3">
      <c r="A32" s="2"/>
      <c r="B32" s="20">
        <v>45968.578020833331</v>
      </c>
      <c r="C32" t="s">
        <v>138</v>
      </c>
      <c r="E32" t="s">
        <v>210</v>
      </c>
      <c r="F32" t="s">
        <v>243</v>
      </c>
      <c r="G32">
        <v>53627.8</v>
      </c>
      <c r="H32">
        <v>53627.8</v>
      </c>
      <c r="I32" t="s">
        <v>72</v>
      </c>
      <c r="J32" s="14">
        <v>5.6250000000000001E-2</v>
      </c>
      <c r="K32" t="s">
        <v>74</v>
      </c>
      <c r="L32">
        <v>-23.63</v>
      </c>
      <c r="M32" t="s">
        <v>73</v>
      </c>
      <c r="N32" t="s">
        <v>73</v>
      </c>
      <c r="O32" t="s">
        <v>287</v>
      </c>
      <c r="P32">
        <v>42.442599999999999</v>
      </c>
      <c r="Q32">
        <v>120236</v>
      </c>
      <c r="R32">
        <v>83228.7</v>
      </c>
      <c r="S32">
        <v>0</v>
      </c>
      <c r="T32">
        <v>6113.3</v>
      </c>
      <c r="U32">
        <v>0</v>
      </c>
      <c r="V32">
        <v>92581.9</v>
      </c>
      <c r="W32">
        <v>302202</v>
      </c>
      <c r="X32">
        <v>233107</v>
      </c>
      <c r="Y32">
        <v>23370.400000000001</v>
      </c>
      <c r="Z32">
        <v>0</v>
      </c>
      <c r="AA32">
        <v>0</v>
      </c>
      <c r="AB32">
        <v>0</v>
      </c>
      <c r="AC32">
        <v>0</v>
      </c>
      <c r="AD32">
        <v>558680</v>
      </c>
      <c r="AE32">
        <v>6109.69</v>
      </c>
      <c r="AF32">
        <v>0</v>
      </c>
      <c r="AG32">
        <v>0</v>
      </c>
      <c r="AH32">
        <v>0</v>
      </c>
      <c r="AI32">
        <v>0</v>
      </c>
      <c r="AJ32">
        <v>1184.26</v>
      </c>
      <c r="AK32">
        <v>0</v>
      </c>
      <c r="AL32">
        <v>7293.95</v>
      </c>
      <c r="AM32">
        <v>11771.1</v>
      </c>
      <c r="AN32">
        <v>0</v>
      </c>
      <c r="AO32">
        <v>0</v>
      </c>
      <c r="AP32">
        <v>0</v>
      </c>
      <c r="AQ32">
        <v>19065.099999999999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6.7949099999999998</v>
      </c>
      <c r="BF32">
        <v>10.4328</v>
      </c>
      <c r="BG32">
        <v>8.3951399999999996</v>
      </c>
      <c r="BH32">
        <v>0</v>
      </c>
      <c r="BI32">
        <v>0.69779100000000005</v>
      </c>
      <c r="BJ32">
        <v>1.18459</v>
      </c>
      <c r="BK32">
        <v>8.41995</v>
      </c>
      <c r="BL32">
        <v>0</v>
      </c>
      <c r="BM32">
        <v>35.925199999999997</v>
      </c>
      <c r="BN32">
        <v>32.420299999999997</v>
      </c>
      <c r="BO32">
        <v>2.46529</v>
      </c>
      <c r="BP32">
        <v>0</v>
      </c>
      <c r="BQ32">
        <v>0</v>
      </c>
      <c r="BR32">
        <v>0</v>
      </c>
      <c r="BS32">
        <v>0</v>
      </c>
      <c r="BT32">
        <v>70.8108</v>
      </c>
      <c r="BU32">
        <v>51.090499999999999</v>
      </c>
      <c r="BV32">
        <v>19.720300000000002</v>
      </c>
      <c r="BW32">
        <v>0</v>
      </c>
      <c r="BX32">
        <v>26.25</v>
      </c>
      <c r="BY32" t="s">
        <v>77</v>
      </c>
      <c r="BZ32">
        <v>0</v>
      </c>
      <c r="CA32">
        <v>0</v>
      </c>
      <c r="CC32">
        <v>0</v>
      </c>
      <c r="CG32" t="s">
        <v>73</v>
      </c>
      <c r="CH32" t="s">
        <v>73</v>
      </c>
      <c r="CI32" t="s">
        <v>285</v>
      </c>
      <c r="CJ32">
        <v>9606.01</v>
      </c>
      <c r="CK32">
        <v>114839</v>
      </c>
      <c r="CL32">
        <v>113140</v>
      </c>
      <c r="CM32">
        <v>0</v>
      </c>
      <c r="CN32">
        <v>70.754099999999994</v>
      </c>
      <c r="CO32">
        <v>11304.2</v>
      </c>
      <c r="CP32">
        <v>92581.9</v>
      </c>
      <c r="CQ32">
        <v>64943.4</v>
      </c>
      <c r="CR32">
        <v>233107</v>
      </c>
      <c r="CS32">
        <v>23370.400000000001</v>
      </c>
      <c r="CT32">
        <v>0</v>
      </c>
      <c r="CU32">
        <v>0</v>
      </c>
      <c r="CV32">
        <v>-279074</v>
      </c>
      <c r="CW32">
        <v>2475.33</v>
      </c>
      <c r="CX32">
        <v>321421</v>
      </c>
      <c r="CY32">
        <v>1618.75</v>
      </c>
      <c r="CZ32">
        <v>0</v>
      </c>
      <c r="DA32">
        <v>0</v>
      </c>
      <c r="DB32">
        <v>0</v>
      </c>
      <c r="DC32">
        <v>0</v>
      </c>
      <c r="DD32">
        <v>660.86500000000001</v>
      </c>
      <c r="DE32">
        <v>0</v>
      </c>
      <c r="DF32">
        <v>2279.61</v>
      </c>
      <c r="DG32">
        <v>11771.1</v>
      </c>
      <c r="DH32">
        <v>0</v>
      </c>
      <c r="DI32">
        <v>0</v>
      </c>
      <c r="DJ32">
        <v>0</v>
      </c>
      <c r="DK32">
        <v>14050.7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3.0358000000000001</v>
      </c>
      <c r="DZ32">
        <v>9.9357399999999991</v>
      </c>
      <c r="EA32">
        <v>10.8681</v>
      </c>
      <c r="EB32">
        <v>0</v>
      </c>
      <c r="EC32">
        <v>8.7410200000000004E-3</v>
      </c>
      <c r="ED32">
        <v>1.68706</v>
      </c>
      <c r="EE32">
        <v>8.41995</v>
      </c>
      <c r="EF32">
        <v>12.2799</v>
      </c>
      <c r="EG32">
        <v>32.420299999999997</v>
      </c>
      <c r="EH32">
        <v>2.46529</v>
      </c>
      <c r="EI32">
        <v>0</v>
      </c>
      <c r="EJ32">
        <v>0</v>
      </c>
      <c r="EK32">
        <v>-20.6799</v>
      </c>
      <c r="EL32">
        <v>-0.99565000000000003</v>
      </c>
      <c r="EM32">
        <v>47.165399999999998</v>
      </c>
      <c r="EN32">
        <v>32.942300000000003</v>
      </c>
      <c r="EO32">
        <v>14.2232</v>
      </c>
      <c r="EP32">
        <v>0</v>
      </c>
      <c r="EQ32">
        <v>0</v>
      </c>
      <c r="ES32">
        <v>0</v>
      </c>
      <c r="ET32">
        <v>0</v>
      </c>
      <c r="EV32">
        <v>0</v>
      </c>
      <c r="EW32">
        <v>1.0136300000000001E-2</v>
      </c>
      <c r="EX32">
        <v>3.2389100000000002</v>
      </c>
      <c r="EY32">
        <v>7.6553000000000004</v>
      </c>
      <c r="EZ32">
        <v>0</v>
      </c>
      <c r="FA32">
        <v>0.95290399999999997</v>
      </c>
      <c r="FB32">
        <v>0</v>
      </c>
      <c r="FC32">
        <v>3.5382699999999998</v>
      </c>
      <c r="FD32">
        <v>15.3955</v>
      </c>
      <c r="FE32">
        <v>7.2738100000000001</v>
      </c>
      <c r="FF32">
        <v>2.6678600000000001</v>
      </c>
      <c r="FG32">
        <v>0</v>
      </c>
      <c r="FH32">
        <v>0</v>
      </c>
      <c r="FI32">
        <v>0</v>
      </c>
      <c r="FJ32">
        <v>0</v>
      </c>
      <c r="FK32">
        <v>25.337199999999999</v>
      </c>
      <c r="FL32">
        <v>2.5436299999999998</v>
      </c>
      <c r="FM32">
        <v>2.9043399999999999</v>
      </c>
      <c r="FN32">
        <v>7.5085499999999996</v>
      </c>
      <c r="FO32">
        <v>0</v>
      </c>
      <c r="FP32">
        <v>1.6130800000000001E-2</v>
      </c>
      <c r="FQ32">
        <v>0.43592700000000001</v>
      </c>
      <c r="FR32">
        <v>3.5382699999999998</v>
      </c>
      <c r="FS32">
        <v>9.5861999999999998</v>
      </c>
      <c r="FT32">
        <v>7.2738100000000001</v>
      </c>
      <c r="FU32">
        <v>2.6678600000000001</v>
      </c>
      <c r="FV32">
        <v>0</v>
      </c>
      <c r="FW32">
        <v>0</v>
      </c>
      <c r="FX32">
        <v>-0.82703300000000002</v>
      </c>
      <c r="FY32">
        <v>-6.53362</v>
      </c>
      <c r="FZ32">
        <v>19.527899999999999</v>
      </c>
      <c r="GA32" t="s">
        <v>275</v>
      </c>
      <c r="GB32" t="s">
        <v>353</v>
      </c>
      <c r="GC32" t="s">
        <v>244</v>
      </c>
      <c r="GD32" t="s">
        <v>276</v>
      </c>
      <c r="GE32" t="s">
        <v>277</v>
      </c>
      <c r="GF32" t="s">
        <v>354</v>
      </c>
      <c r="GG32" t="s">
        <v>355</v>
      </c>
      <c r="GH32" t="s">
        <v>356</v>
      </c>
      <c r="GK32">
        <v>6.3872299999999998E-3</v>
      </c>
      <c r="GL32">
        <v>4.4135900000000001</v>
      </c>
      <c r="GM32">
        <v>6.6431500000000003</v>
      </c>
      <c r="GN32">
        <v>0</v>
      </c>
      <c r="GO32">
        <v>0.70602299999999996</v>
      </c>
      <c r="GP32">
        <v>0</v>
      </c>
      <c r="GQ32">
        <v>5.5101300000000002</v>
      </c>
      <c r="GR32">
        <v>17.28</v>
      </c>
      <c r="GS32">
        <v>12.631399999999999</v>
      </c>
      <c r="GT32">
        <v>2.1076199999999998</v>
      </c>
      <c r="GU32">
        <v>0</v>
      </c>
      <c r="GV32">
        <v>0</v>
      </c>
      <c r="GW32">
        <v>0</v>
      </c>
      <c r="GX32">
        <v>0</v>
      </c>
      <c r="GY32">
        <v>32.020000000000003</v>
      </c>
      <c r="GZ32">
        <v>33.379100000000001</v>
      </c>
      <c r="HA32">
        <v>0</v>
      </c>
      <c r="HB32">
        <v>0</v>
      </c>
      <c r="HC32">
        <v>0</v>
      </c>
      <c r="HD32">
        <v>0</v>
      </c>
      <c r="HE32">
        <v>6.4699600000000004</v>
      </c>
      <c r="HF32">
        <v>0</v>
      </c>
      <c r="HG32">
        <v>39.85</v>
      </c>
      <c r="HH32">
        <v>64.309100000000001</v>
      </c>
      <c r="HI32">
        <v>0</v>
      </c>
      <c r="HJ32">
        <v>0</v>
      </c>
      <c r="HK32">
        <v>0</v>
      </c>
      <c r="HL32">
        <v>104.16</v>
      </c>
      <c r="HM32">
        <v>1.6363799999999999</v>
      </c>
      <c r="HN32">
        <v>4.2193500000000004</v>
      </c>
      <c r="HO32">
        <v>7.8887700000000001</v>
      </c>
      <c r="HP32">
        <v>0</v>
      </c>
      <c r="HQ32">
        <v>1.12362E-2</v>
      </c>
      <c r="HR32">
        <v>0.66300499999999996</v>
      </c>
      <c r="HS32">
        <v>5.5101300000000002</v>
      </c>
      <c r="HT32">
        <v>9.98</v>
      </c>
      <c r="HU32">
        <v>12.631399999999999</v>
      </c>
      <c r="HV32">
        <v>2.1076199999999998</v>
      </c>
      <c r="HW32">
        <v>0</v>
      </c>
      <c r="HX32">
        <v>0</v>
      </c>
      <c r="HY32">
        <v>-7.8891200000000001</v>
      </c>
      <c r="HZ32">
        <v>-2.0631400000000002</v>
      </c>
      <c r="IA32">
        <v>24.72</v>
      </c>
      <c r="IB32">
        <v>8.8437099999999997</v>
      </c>
      <c r="IC32">
        <v>0</v>
      </c>
      <c r="ID32">
        <v>0</v>
      </c>
      <c r="IE32">
        <v>0</v>
      </c>
      <c r="IF32">
        <v>0</v>
      </c>
      <c r="IG32">
        <v>3.6105</v>
      </c>
      <c r="IH32">
        <v>0</v>
      </c>
      <c r="II32">
        <v>12.45</v>
      </c>
      <c r="IJ32">
        <v>64.309100000000001</v>
      </c>
      <c r="IK32">
        <v>0</v>
      </c>
      <c r="IL32">
        <v>0</v>
      </c>
      <c r="IM32">
        <v>0</v>
      </c>
      <c r="IN32">
        <v>76.760000000000005</v>
      </c>
      <c r="IO32">
        <v>10.2515</v>
      </c>
      <c r="IP32">
        <v>1.55548</v>
      </c>
      <c r="IQ32">
        <v>2.34124</v>
      </c>
      <c r="IR32">
        <v>0</v>
      </c>
      <c r="IS32">
        <v>0.24882299999999999</v>
      </c>
      <c r="IT32">
        <v>1.98664</v>
      </c>
      <c r="IU32">
        <v>1.9419299999999999</v>
      </c>
      <c r="IV32">
        <v>18.325600000000001</v>
      </c>
      <c r="IW32">
        <v>24.1982</v>
      </c>
      <c r="IX32">
        <v>0.742788</v>
      </c>
      <c r="IY32">
        <v>0</v>
      </c>
      <c r="IZ32">
        <v>0</v>
      </c>
      <c r="JA32">
        <v>0</v>
      </c>
      <c r="JB32">
        <v>0</v>
      </c>
      <c r="JC32">
        <v>43.266500000000001</v>
      </c>
      <c r="JD32">
        <v>3.2922199999999999</v>
      </c>
      <c r="JE32">
        <v>1.48702</v>
      </c>
      <c r="JF32">
        <v>2.78023</v>
      </c>
      <c r="JG32">
        <v>0</v>
      </c>
      <c r="JH32">
        <v>3.9599700000000002E-3</v>
      </c>
      <c r="JI32">
        <v>1.34229</v>
      </c>
      <c r="JJ32">
        <v>1.9419299999999999</v>
      </c>
      <c r="JK32">
        <v>7.3401899999999998</v>
      </c>
      <c r="JL32">
        <v>24.1982</v>
      </c>
      <c r="JM32">
        <v>0.742788</v>
      </c>
      <c r="JN32">
        <v>0</v>
      </c>
      <c r="JO32">
        <v>0</v>
      </c>
      <c r="JP32">
        <v>-2.7803599999999999</v>
      </c>
      <c r="JQ32">
        <v>-0.72711199999999998</v>
      </c>
      <c r="JR32">
        <v>32.281100000000002</v>
      </c>
    </row>
    <row r="33" spans="1:278" x14ac:dyDescent="0.3">
      <c r="A33" s="2"/>
      <c r="B33" s="20">
        <v>45968.578761574077</v>
      </c>
      <c r="C33" t="s">
        <v>88</v>
      </c>
      <c r="D33" t="s">
        <v>88</v>
      </c>
      <c r="E33" t="s">
        <v>210</v>
      </c>
      <c r="F33" t="s">
        <v>243</v>
      </c>
      <c r="G33">
        <v>53627.8</v>
      </c>
      <c r="H33">
        <v>53627.8</v>
      </c>
      <c r="I33" t="s">
        <v>72</v>
      </c>
      <c r="J33" s="14">
        <v>4.0972222222222222E-2</v>
      </c>
      <c r="K33" t="s">
        <v>74</v>
      </c>
      <c r="L33">
        <v>-18.73</v>
      </c>
      <c r="M33" t="s">
        <v>73</v>
      </c>
      <c r="N33" t="s">
        <v>73</v>
      </c>
      <c r="O33" t="s">
        <v>278</v>
      </c>
      <c r="P33">
        <v>10.185</v>
      </c>
      <c r="Q33">
        <v>92205.9</v>
      </c>
      <c r="R33">
        <v>20546.900000000001</v>
      </c>
      <c r="S33">
        <v>0</v>
      </c>
      <c r="T33">
        <v>1359.28</v>
      </c>
      <c r="U33">
        <v>0</v>
      </c>
      <c r="V33">
        <v>72497.3</v>
      </c>
      <c r="W33">
        <v>186620</v>
      </c>
      <c r="X33">
        <v>229701</v>
      </c>
      <c r="Y33">
        <v>0</v>
      </c>
      <c r="Z33">
        <v>0</v>
      </c>
      <c r="AA33">
        <v>0</v>
      </c>
      <c r="AB33">
        <v>0</v>
      </c>
      <c r="AC33">
        <v>0</v>
      </c>
      <c r="AD33">
        <v>416321</v>
      </c>
      <c r="AE33">
        <v>1466.03</v>
      </c>
      <c r="AF33">
        <v>0</v>
      </c>
      <c r="AG33">
        <v>0</v>
      </c>
      <c r="AH33">
        <v>0</v>
      </c>
      <c r="AI33">
        <v>0</v>
      </c>
      <c r="AJ33">
        <v>701.03399999999999</v>
      </c>
      <c r="AK33">
        <v>0</v>
      </c>
      <c r="AL33">
        <v>2167.06</v>
      </c>
      <c r="AM33">
        <v>0</v>
      </c>
      <c r="AN33">
        <v>0</v>
      </c>
      <c r="AO33">
        <v>0</v>
      </c>
      <c r="AP33">
        <v>0</v>
      </c>
      <c r="AQ33">
        <v>2167.06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1.6647700000000001</v>
      </c>
      <c r="BF33">
        <v>7.6525699999999999</v>
      </c>
      <c r="BG33">
        <v>1.8475600000000001</v>
      </c>
      <c r="BH33">
        <v>0</v>
      </c>
      <c r="BI33">
        <v>0.15534400000000001</v>
      </c>
      <c r="BJ33">
        <v>0.70096199999999997</v>
      </c>
      <c r="BK33">
        <v>6.49946</v>
      </c>
      <c r="BL33">
        <v>0</v>
      </c>
      <c r="BM33">
        <v>18.520700000000001</v>
      </c>
      <c r="BN33">
        <v>20.146000000000001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38.666699999999999</v>
      </c>
      <c r="BU33">
        <v>36.302199999999999</v>
      </c>
      <c r="BV33">
        <v>2.3644699999999998</v>
      </c>
      <c r="BW33">
        <v>0</v>
      </c>
      <c r="BX33">
        <v>1.25</v>
      </c>
      <c r="BY33" t="s">
        <v>86</v>
      </c>
      <c r="BZ33">
        <v>0</v>
      </c>
      <c r="CA33">
        <v>0</v>
      </c>
      <c r="CC33">
        <v>0</v>
      </c>
      <c r="CG33" t="s">
        <v>73</v>
      </c>
      <c r="CH33" t="s">
        <v>73</v>
      </c>
      <c r="CI33" t="s">
        <v>279</v>
      </c>
      <c r="CJ33">
        <v>13884.6</v>
      </c>
      <c r="CK33">
        <v>85802.2</v>
      </c>
      <c r="CL33">
        <v>33266.199999999997</v>
      </c>
      <c r="CM33">
        <v>0</v>
      </c>
      <c r="CN33">
        <v>61.5593</v>
      </c>
      <c r="CO33">
        <v>13770.4</v>
      </c>
      <c r="CP33">
        <v>72497.3</v>
      </c>
      <c r="CQ33">
        <v>-57768.9</v>
      </c>
      <c r="CR33">
        <v>229701</v>
      </c>
      <c r="CS33">
        <v>0</v>
      </c>
      <c r="CT33">
        <v>0</v>
      </c>
      <c r="CU33">
        <v>0</v>
      </c>
      <c r="CV33">
        <v>-279074</v>
      </c>
      <c r="CW33">
        <v>2022.52</v>
      </c>
      <c r="CX33">
        <v>171933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1.77291</v>
      </c>
      <c r="DZ33">
        <v>7.1848400000000003</v>
      </c>
      <c r="EA33">
        <v>2.9476100000000001</v>
      </c>
      <c r="EB33">
        <v>0</v>
      </c>
      <c r="EC33">
        <v>7.6298900000000003E-3</v>
      </c>
      <c r="ED33">
        <v>1.2517400000000001</v>
      </c>
      <c r="EE33">
        <v>6.49946</v>
      </c>
      <c r="EF33">
        <v>-0.21241399999999999</v>
      </c>
      <c r="EG33">
        <v>20.146000000000001</v>
      </c>
      <c r="EH33">
        <v>0</v>
      </c>
      <c r="EI33">
        <v>0</v>
      </c>
      <c r="EJ33">
        <v>0</v>
      </c>
      <c r="EK33">
        <v>-19.393000000000001</v>
      </c>
      <c r="EL33">
        <v>-0.483601</v>
      </c>
      <c r="EM33">
        <v>19.933599999999998</v>
      </c>
      <c r="EN33">
        <v>19.933599999999998</v>
      </c>
      <c r="EO33">
        <v>0</v>
      </c>
      <c r="EP33">
        <v>0</v>
      </c>
      <c r="EQ33">
        <v>0</v>
      </c>
      <c r="ES33">
        <v>0</v>
      </c>
      <c r="ET33">
        <v>0</v>
      </c>
      <c r="EV33">
        <v>0</v>
      </c>
      <c r="EW33">
        <v>2.3213499999999998E-3</v>
      </c>
      <c r="EX33">
        <v>1.60389</v>
      </c>
      <c r="EY33">
        <v>0.76734800000000003</v>
      </c>
      <c r="EZ33">
        <v>0</v>
      </c>
      <c r="FA33">
        <v>0.1852</v>
      </c>
      <c r="FB33">
        <v>0</v>
      </c>
      <c r="FC33">
        <v>2.3312200000000001</v>
      </c>
      <c r="FD33">
        <v>4.8899800000000004</v>
      </c>
      <c r="FE33">
        <v>5.91967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10.8096</v>
      </c>
      <c r="FL33">
        <v>3.6166800000000001</v>
      </c>
      <c r="FM33">
        <v>1.51047</v>
      </c>
      <c r="FN33">
        <v>1.3174999999999999</v>
      </c>
      <c r="FO33">
        <v>0</v>
      </c>
      <c r="FP33">
        <v>1.35116E-2</v>
      </c>
      <c r="FQ33">
        <v>0.53509099999999998</v>
      </c>
      <c r="FR33">
        <v>2.3312200000000001</v>
      </c>
      <c r="FS33">
        <v>4.0584800000000003</v>
      </c>
      <c r="FT33">
        <v>5.91967</v>
      </c>
      <c r="FU33">
        <v>0</v>
      </c>
      <c r="FV33">
        <v>0</v>
      </c>
      <c r="FW33">
        <v>0</v>
      </c>
      <c r="FX33">
        <v>-0.82703300000000002</v>
      </c>
      <c r="FY33">
        <v>-4.4389500000000002</v>
      </c>
      <c r="FZ33">
        <v>9.9781499999999994</v>
      </c>
      <c r="GA33" t="s">
        <v>275</v>
      </c>
      <c r="GB33" t="s">
        <v>353</v>
      </c>
      <c r="GC33" t="s">
        <v>244</v>
      </c>
      <c r="GD33" t="s">
        <v>276</v>
      </c>
      <c r="GE33" t="s">
        <v>277</v>
      </c>
      <c r="GF33" t="s">
        <v>354</v>
      </c>
      <c r="GG33" t="s">
        <v>355</v>
      </c>
      <c r="GH33" t="s">
        <v>356</v>
      </c>
      <c r="GK33">
        <v>1.65413E-3</v>
      </c>
      <c r="GL33">
        <v>2.9457100000000001</v>
      </c>
      <c r="GM33">
        <v>1.13097</v>
      </c>
      <c r="GN33">
        <v>0</v>
      </c>
      <c r="GO33">
        <v>0.183363</v>
      </c>
      <c r="GP33">
        <v>0</v>
      </c>
      <c r="GQ33">
        <v>4.09023</v>
      </c>
      <c r="GR33">
        <v>8.35</v>
      </c>
      <c r="GS33">
        <v>11.9474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20.3</v>
      </c>
      <c r="GZ33">
        <v>8.0093399999999999</v>
      </c>
      <c r="HA33">
        <v>0</v>
      </c>
      <c r="HB33">
        <v>0</v>
      </c>
      <c r="HC33">
        <v>0</v>
      </c>
      <c r="HD33">
        <v>0</v>
      </c>
      <c r="HE33">
        <v>3.8299599999999998</v>
      </c>
      <c r="HF33">
        <v>0</v>
      </c>
      <c r="HG33">
        <v>11.84</v>
      </c>
      <c r="HH33">
        <v>0</v>
      </c>
      <c r="HI33">
        <v>0</v>
      </c>
      <c r="HJ33">
        <v>0</v>
      </c>
      <c r="HK33">
        <v>0</v>
      </c>
      <c r="HL33">
        <v>11.84</v>
      </c>
      <c r="HM33">
        <v>2.41648</v>
      </c>
      <c r="HN33">
        <v>2.7981699999999998</v>
      </c>
      <c r="HO33">
        <v>1.7540500000000001</v>
      </c>
      <c r="HP33">
        <v>0</v>
      </c>
      <c r="HQ33">
        <v>1.01545E-2</v>
      </c>
      <c r="HR33">
        <v>0.81942099999999995</v>
      </c>
      <c r="HS33">
        <v>4.09023</v>
      </c>
      <c r="HT33">
        <v>2.75</v>
      </c>
      <c r="HU33">
        <v>11.9474</v>
      </c>
      <c r="HV33">
        <v>0</v>
      </c>
      <c r="HW33">
        <v>0</v>
      </c>
      <c r="HX33">
        <v>0</v>
      </c>
      <c r="HY33">
        <v>-7.8891200000000001</v>
      </c>
      <c r="HZ33">
        <v>-1.2479199999999999</v>
      </c>
      <c r="IA33">
        <v>14.7</v>
      </c>
      <c r="IB33">
        <v>0</v>
      </c>
      <c r="IC33">
        <v>0</v>
      </c>
      <c r="ID33">
        <v>0</v>
      </c>
      <c r="IE33">
        <v>0</v>
      </c>
      <c r="IF33">
        <v>0</v>
      </c>
      <c r="IG33">
        <v>0</v>
      </c>
      <c r="IH33">
        <v>0</v>
      </c>
      <c r="II33">
        <v>0</v>
      </c>
      <c r="IJ33">
        <v>0</v>
      </c>
      <c r="IK33">
        <v>0</v>
      </c>
      <c r="IL33">
        <v>0</v>
      </c>
      <c r="IM33">
        <v>0</v>
      </c>
      <c r="IN33">
        <v>0</v>
      </c>
      <c r="IO33">
        <v>2.4599000000000002</v>
      </c>
      <c r="IP33">
        <v>1.03816</v>
      </c>
      <c r="IQ33">
        <v>0.398588</v>
      </c>
      <c r="IR33">
        <v>0</v>
      </c>
      <c r="IS33">
        <v>6.4622499999999999E-2</v>
      </c>
      <c r="IT33">
        <v>1.17601</v>
      </c>
      <c r="IU33">
        <v>1.4415199999999999</v>
      </c>
      <c r="IV33">
        <v>6.5788000000000002</v>
      </c>
      <c r="IW33">
        <v>4.2106300000000001</v>
      </c>
      <c r="IX33">
        <v>0</v>
      </c>
      <c r="IY33">
        <v>0</v>
      </c>
      <c r="IZ33">
        <v>0</v>
      </c>
      <c r="JA33">
        <v>0</v>
      </c>
      <c r="JB33">
        <v>0</v>
      </c>
      <c r="JC33">
        <v>10.789400000000001</v>
      </c>
      <c r="JD33">
        <v>0.85163900000000003</v>
      </c>
      <c r="JE33">
        <v>0.98615799999999998</v>
      </c>
      <c r="JF33">
        <v>0.61818099999999998</v>
      </c>
      <c r="JG33">
        <v>0</v>
      </c>
      <c r="JH33">
        <v>3.5787499999999999E-3</v>
      </c>
      <c r="JI33">
        <v>0.28878799999999999</v>
      </c>
      <c r="JJ33">
        <v>1.4415199999999999</v>
      </c>
      <c r="JK33">
        <v>0.96969899999999998</v>
      </c>
      <c r="JL33">
        <v>4.2106300000000001</v>
      </c>
      <c r="JM33">
        <v>0</v>
      </c>
      <c r="JN33">
        <v>0</v>
      </c>
      <c r="JO33">
        <v>0</v>
      </c>
      <c r="JP33">
        <v>-2.7803599999999999</v>
      </c>
      <c r="JQ33">
        <v>-0.439805</v>
      </c>
      <c r="JR33">
        <v>5.1803299999999997</v>
      </c>
    </row>
    <row r="34" spans="1:278" x14ac:dyDescent="0.3">
      <c r="A34" s="2"/>
      <c r="B34" s="20">
        <v>45968.57953703704</v>
      </c>
      <c r="C34" t="s">
        <v>89</v>
      </c>
      <c r="D34" t="s">
        <v>89</v>
      </c>
      <c r="E34" t="s">
        <v>210</v>
      </c>
      <c r="F34" t="s">
        <v>243</v>
      </c>
      <c r="G34">
        <v>53627.8</v>
      </c>
      <c r="H34">
        <v>53627.8</v>
      </c>
      <c r="I34" t="s">
        <v>72</v>
      </c>
      <c r="J34" s="14">
        <v>4.3055555555555555E-2</v>
      </c>
      <c r="K34" t="s">
        <v>74</v>
      </c>
      <c r="L34">
        <v>-18.940000000000001</v>
      </c>
      <c r="M34" t="s">
        <v>73</v>
      </c>
      <c r="N34" t="s">
        <v>73</v>
      </c>
      <c r="O34" t="s">
        <v>278</v>
      </c>
      <c r="P34">
        <v>11.650399999999999</v>
      </c>
      <c r="Q34">
        <v>91680</v>
      </c>
      <c r="R34">
        <v>20219.3</v>
      </c>
      <c r="S34">
        <v>0</v>
      </c>
      <c r="T34">
        <v>1435.81</v>
      </c>
      <c r="U34">
        <v>0</v>
      </c>
      <c r="V34">
        <v>72497.3</v>
      </c>
      <c r="W34">
        <v>185844</v>
      </c>
      <c r="X34">
        <v>229701</v>
      </c>
      <c r="Y34">
        <v>0</v>
      </c>
      <c r="Z34">
        <v>0</v>
      </c>
      <c r="AA34">
        <v>0</v>
      </c>
      <c r="AB34">
        <v>0</v>
      </c>
      <c r="AC34">
        <v>0</v>
      </c>
      <c r="AD34">
        <v>415546</v>
      </c>
      <c r="AE34">
        <v>1676.84</v>
      </c>
      <c r="AF34">
        <v>0</v>
      </c>
      <c r="AG34">
        <v>0</v>
      </c>
      <c r="AH34">
        <v>0</v>
      </c>
      <c r="AI34">
        <v>0</v>
      </c>
      <c r="AJ34">
        <v>701.03499999999997</v>
      </c>
      <c r="AK34">
        <v>0</v>
      </c>
      <c r="AL34">
        <v>2377.87</v>
      </c>
      <c r="AM34">
        <v>0</v>
      </c>
      <c r="AN34">
        <v>0</v>
      </c>
      <c r="AO34">
        <v>0</v>
      </c>
      <c r="AP34">
        <v>0</v>
      </c>
      <c r="AQ34">
        <v>2377.87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1.8949800000000001</v>
      </c>
      <c r="BF34">
        <v>7.6113799999999996</v>
      </c>
      <c r="BG34">
        <v>1.82087</v>
      </c>
      <c r="BH34">
        <v>0</v>
      </c>
      <c r="BI34">
        <v>0.16336200000000001</v>
      </c>
      <c r="BJ34">
        <v>0.700963</v>
      </c>
      <c r="BK34">
        <v>6.49946</v>
      </c>
      <c r="BL34">
        <v>0</v>
      </c>
      <c r="BM34">
        <v>18.690999999999999</v>
      </c>
      <c r="BN34">
        <v>20.146000000000001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38.8371</v>
      </c>
      <c r="BU34">
        <v>36.2425</v>
      </c>
      <c r="BV34">
        <v>2.5945100000000001</v>
      </c>
      <c r="BW34">
        <v>0</v>
      </c>
      <c r="BX34">
        <v>0.5</v>
      </c>
      <c r="BY34" t="s">
        <v>86</v>
      </c>
      <c r="BZ34">
        <v>0</v>
      </c>
      <c r="CA34">
        <v>0</v>
      </c>
      <c r="CC34">
        <v>0</v>
      </c>
      <c r="CG34" t="s">
        <v>73</v>
      </c>
      <c r="CH34" t="s">
        <v>73</v>
      </c>
      <c r="CI34" t="s">
        <v>279</v>
      </c>
      <c r="CJ34">
        <v>14615.1</v>
      </c>
      <c r="CK34">
        <v>84496.5</v>
      </c>
      <c r="CL34">
        <v>32491.5</v>
      </c>
      <c r="CM34">
        <v>0</v>
      </c>
      <c r="CN34">
        <v>65.171000000000006</v>
      </c>
      <c r="CO34">
        <v>13770.4</v>
      </c>
      <c r="CP34">
        <v>72497.3</v>
      </c>
      <c r="CQ34">
        <v>-59106</v>
      </c>
      <c r="CR34">
        <v>229701</v>
      </c>
      <c r="CS34">
        <v>0</v>
      </c>
      <c r="CT34">
        <v>0</v>
      </c>
      <c r="CU34">
        <v>0</v>
      </c>
      <c r="CV34">
        <v>-279074</v>
      </c>
      <c r="CW34">
        <v>2031.61</v>
      </c>
      <c r="CX34">
        <v>170595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1.8655900000000001</v>
      </c>
      <c r="DZ34">
        <v>7.0792700000000002</v>
      </c>
      <c r="EA34">
        <v>2.8914499999999999</v>
      </c>
      <c r="EB34">
        <v>0</v>
      </c>
      <c r="EC34">
        <v>8.0983700000000006E-3</v>
      </c>
      <c r="ED34">
        <v>1.25173</v>
      </c>
      <c r="EE34">
        <v>6.49946</v>
      </c>
      <c r="EF34">
        <v>-0.26327099999999998</v>
      </c>
      <c r="EG34">
        <v>20.146000000000001</v>
      </c>
      <c r="EH34">
        <v>0</v>
      </c>
      <c r="EI34">
        <v>0</v>
      </c>
      <c r="EJ34">
        <v>0</v>
      </c>
      <c r="EK34">
        <v>-19.369900000000001</v>
      </c>
      <c r="EL34">
        <v>-0.48894399999999999</v>
      </c>
      <c r="EM34">
        <v>19.8828</v>
      </c>
      <c r="EN34">
        <v>19.8828</v>
      </c>
      <c r="EO34">
        <v>0</v>
      </c>
      <c r="EP34">
        <v>0</v>
      </c>
      <c r="EQ34">
        <v>0</v>
      </c>
      <c r="ES34">
        <v>0</v>
      </c>
      <c r="ET34">
        <v>0</v>
      </c>
      <c r="EV34">
        <v>0</v>
      </c>
      <c r="EW34">
        <v>2.5501299999999998E-3</v>
      </c>
      <c r="EX34">
        <v>1.60408</v>
      </c>
      <c r="EY34">
        <v>0.76776699999999998</v>
      </c>
      <c r="EZ34">
        <v>0</v>
      </c>
      <c r="FA34">
        <v>0.19151799999999999</v>
      </c>
      <c r="FB34">
        <v>0</v>
      </c>
      <c r="FC34">
        <v>2.3312200000000001</v>
      </c>
      <c r="FD34">
        <v>4.8971299999999998</v>
      </c>
      <c r="FE34">
        <v>5.91967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10.816800000000001</v>
      </c>
      <c r="FL34">
        <v>3.8044099999999998</v>
      </c>
      <c r="FM34">
        <v>1.5077100000000001</v>
      </c>
      <c r="FN34">
        <v>1.3283400000000001</v>
      </c>
      <c r="FO34">
        <v>0</v>
      </c>
      <c r="FP34">
        <v>1.4519600000000001E-2</v>
      </c>
      <c r="FQ34">
        <v>0.53505999999999998</v>
      </c>
      <c r="FR34">
        <v>2.3312200000000001</v>
      </c>
      <c r="FS34">
        <v>4.2160399999999996</v>
      </c>
      <c r="FT34">
        <v>5.91967</v>
      </c>
      <c r="FU34">
        <v>0</v>
      </c>
      <c r="FV34">
        <v>0</v>
      </c>
      <c r="FW34">
        <v>0</v>
      </c>
      <c r="FX34">
        <v>-0.82703300000000002</v>
      </c>
      <c r="FY34">
        <v>-4.4781899999999997</v>
      </c>
      <c r="FZ34">
        <v>10.1357</v>
      </c>
      <c r="GA34" t="s">
        <v>275</v>
      </c>
      <c r="GB34" t="s">
        <v>353</v>
      </c>
      <c r="GC34" t="s">
        <v>244</v>
      </c>
      <c r="GD34" t="s">
        <v>276</v>
      </c>
      <c r="GE34" t="s">
        <v>277</v>
      </c>
      <c r="GF34" t="s">
        <v>354</v>
      </c>
      <c r="GG34" t="s">
        <v>355</v>
      </c>
      <c r="GH34" t="s">
        <v>356</v>
      </c>
      <c r="GK34">
        <v>1.84812E-3</v>
      </c>
      <c r="GL34">
        <v>2.9285100000000002</v>
      </c>
      <c r="GM34">
        <v>1.1185499999999999</v>
      </c>
      <c r="GN34">
        <v>0</v>
      </c>
      <c r="GO34">
        <v>0.18995999999999999</v>
      </c>
      <c r="GP34">
        <v>0</v>
      </c>
      <c r="GQ34">
        <v>4.09023</v>
      </c>
      <c r="GR34">
        <v>8.33</v>
      </c>
      <c r="GS34">
        <v>11.9474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20.28</v>
      </c>
      <c r="GZ34">
        <v>9.1610800000000001</v>
      </c>
      <c r="HA34">
        <v>0</v>
      </c>
      <c r="HB34">
        <v>0</v>
      </c>
      <c r="HC34">
        <v>0</v>
      </c>
      <c r="HD34">
        <v>0</v>
      </c>
      <c r="HE34">
        <v>3.8299599999999998</v>
      </c>
      <c r="HF34">
        <v>0</v>
      </c>
      <c r="HG34">
        <v>12.99</v>
      </c>
      <c r="HH34">
        <v>0</v>
      </c>
      <c r="HI34">
        <v>0</v>
      </c>
      <c r="HJ34">
        <v>0</v>
      </c>
      <c r="HK34">
        <v>0</v>
      </c>
      <c r="HL34">
        <v>12.99</v>
      </c>
      <c r="HM34">
        <v>2.5413199999999998</v>
      </c>
      <c r="HN34">
        <v>2.7574000000000001</v>
      </c>
      <c r="HO34">
        <v>1.74899</v>
      </c>
      <c r="HP34">
        <v>0</v>
      </c>
      <c r="HQ34">
        <v>1.08019E-2</v>
      </c>
      <c r="HR34">
        <v>0.81942300000000001</v>
      </c>
      <c r="HS34">
        <v>4.09023</v>
      </c>
      <c r="HT34">
        <v>2.82</v>
      </c>
      <c r="HU34">
        <v>11.9474</v>
      </c>
      <c r="HV34">
        <v>0</v>
      </c>
      <c r="HW34">
        <v>0</v>
      </c>
      <c r="HX34">
        <v>0</v>
      </c>
      <c r="HY34">
        <v>-7.8891200000000001</v>
      </c>
      <c r="HZ34">
        <v>-1.25976</v>
      </c>
      <c r="IA34">
        <v>14.77</v>
      </c>
      <c r="IB34">
        <v>0</v>
      </c>
      <c r="IC34">
        <v>0</v>
      </c>
      <c r="ID34">
        <v>0</v>
      </c>
      <c r="IE34">
        <v>0</v>
      </c>
      <c r="IF34">
        <v>0</v>
      </c>
      <c r="IG34">
        <v>0</v>
      </c>
      <c r="IH34">
        <v>0</v>
      </c>
      <c r="II34">
        <v>0</v>
      </c>
      <c r="IJ34">
        <v>0</v>
      </c>
      <c r="IK34">
        <v>0</v>
      </c>
      <c r="IL34">
        <v>0</v>
      </c>
      <c r="IM34">
        <v>0</v>
      </c>
      <c r="IN34">
        <v>0</v>
      </c>
      <c r="IO34">
        <v>2.8136100000000002</v>
      </c>
      <c r="IP34">
        <v>1.03209</v>
      </c>
      <c r="IQ34">
        <v>0.39420899999999998</v>
      </c>
      <c r="IR34">
        <v>0</v>
      </c>
      <c r="IS34">
        <v>6.6947699999999999E-2</v>
      </c>
      <c r="IT34">
        <v>1.17601</v>
      </c>
      <c r="IU34">
        <v>1.4415199999999999</v>
      </c>
      <c r="IV34">
        <v>6.9243899999999998</v>
      </c>
      <c r="IW34">
        <v>4.2106300000000001</v>
      </c>
      <c r="IX34">
        <v>0</v>
      </c>
      <c r="IY34">
        <v>0</v>
      </c>
      <c r="IZ34">
        <v>0</v>
      </c>
      <c r="JA34">
        <v>0</v>
      </c>
      <c r="JB34">
        <v>0</v>
      </c>
      <c r="JC34">
        <v>11.135</v>
      </c>
      <c r="JD34">
        <v>0.89563800000000005</v>
      </c>
      <c r="JE34">
        <v>0.97179099999999996</v>
      </c>
      <c r="JF34">
        <v>0.616398</v>
      </c>
      <c r="JG34">
        <v>0</v>
      </c>
      <c r="JH34">
        <v>3.80693E-3</v>
      </c>
      <c r="JI34">
        <v>0.28878900000000002</v>
      </c>
      <c r="JJ34">
        <v>1.4415199999999999</v>
      </c>
      <c r="JK34">
        <v>0.99360300000000001</v>
      </c>
      <c r="JL34">
        <v>4.2106300000000001</v>
      </c>
      <c r="JM34">
        <v>0</v>
      </c>
      <c r="JN34">
        <v>0</v>
      </c>
      <c r="JO34">
        <v>0</v>
      </c>
      <c r="JP34">
        <v>-2.7803599999999999</v>
      </c>
      <c r="JQ34">
        <v>-0.44397700000000001</v>
      </c>
      <c r="JR34">
        <v>5.2042299999999999</v>
      </c>
    </row>
    <row r="35" spans="1:278" x14ac:dyDescent="0.3">
      <c r="A35" s="2"/>
      <c r="B35" s="20">
        <v>45968.580300925925</v>
      </c>
      <c r="C35" t="s">
        <v>90</v>
      </c>
      <c r="D35" t="s">
        <v>90</v>
      </c>
      <c r="E35" t="s">
        <v>210</v>
      </c>
      <c r="F35" t="s">
        <v>243</v>
      </c>
      <c r="G35">
        <v>53627.8</v>
      </c>
      <c r="H35">
        <v>53627.8</v>
      </c>
      <c r="I35" t="s">
        <v>72</v>
      </c>
      <c r="J35" s="14">
        <v>4.3055555555555555E-2</v>
      </c>
      <c r="K35" t="s">
        <v>74</v>
      </c>
      <c r="L35">
        <v>-19.190000000000001</v>
      </c>
      <c r="M35" t="s">
        <v>73</v>
      </c>
      <c r="N35" t="s">
        <v>73</v>
      </c>
      <c r="O35" t="s">
        <v>278</v>
      </c>
      <c r="P35">
        <v>13.2942</v>
      </c>
      <c r="Q35">
        <v>91226.7</v>
      </c>
      <c r="R35">
        <v>19914.599999999999</v>
      </c>
      <c r="S35">
        <v>0</v>
      </c>
      <c r="T35">
        <v>1579.51</v>
      </c>
      <c r="U35">
        <v>0</v>
      </c>
      <c r="V35">
        <v>72497.3</v>
      </c>
      <c r="W35">
        <v>185231</v>
      </c>
      <c r="X35">
        <v>229701</v>
      </c>
      <c r="Y35">
        <v>0</v>
      </c>
      <c r="Z35">
        <v>0</v>
      </c>
      <c r="AA35">
        <v>0</v>
      </c>
      <c r="AB35">
        <v>0</v>
      </c>
      <c r="AC35">
        <v>0</v>
      </c>
      <c r="AD35">
        <v>414933</v>
      </c>
      <c r="AE35">
        <v>1913.37</v>
      </c>
      <c r="AF35">
        <v>0</v>
      </c>
      <c r="AG35">
        <v>0</v>
      </c>
      <c r="AH35">
        <v>0</v>
      </c>
      <c r="AI35">
        <v>0</v>
      </c>
      <c r="AJ35">
        <v>701.03499999999997</v>
      </c>
      <c r="AK35">
        <v>0</v>
      </c>
      <c r="AL35">
        <v>2614.4</v>
      </c>
      <c r="AM35">
        <v>0</v>
      </c>
      <c r="AN35">
        <v>0</v>
      </c>
      <c r="AO35">
        <v>0</v>
      </c>
      <c r="AP35">
        <v>0</v>
      </c>
      <c r="AQ35">
        <v>2614.4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2.15021</v>
      </c>
      <c r="BF35">
        <v>7.5749500000000003</v>
      </c>
      <c r="BG35">
        <v>1.7960799999999999</v>
      </c>
      <c r="BH35">
        <v>0</v>
      </c>
      <c r="BI35">
        <v>0.17918700000000001</v>
      </c>
      <c r="BJ35">
        <v>0.700963</v>
      </c>
      <c r="BK35">
        <v>6.49946</v>
      </c>
      <c r="BL35">
        <v>0</v>
      </c>
      <c r="BM35">
        <v>18.9008</v>
      </c>
      <c r="BN35">
        <v>20.146000000000001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39.046900000000001</v>
      </c>
      <c r="BU35">
        <v>36.197299999999998</v>
      </c>
      <c r="BV35">
        <v>2.8495599999999999</v>
      </c>
      <c r="BW35">
        <v>0</v>
      </c>
      <c r="BX35">
        <v>10.75</v>
      </c>
      <c r="BY35" t="s">
        <v>86</v>
      </c>
      <c r="BZ35">
        <v>0</v>
      </c>
      <c r="CA35">
        <v>0</v>
      </c>
      <c r="CC35">
        <v>0</v>
      </c>
      <c r="CG35" t="s">
        <v>73</v>
      </c>
      <c r="CH35" t="s">
        <v>73</v>
      </c>
      <c r="CI35" t="s">
        <v>279</v>
      </c>
      <c r="CJ35">
        <v>15408</v>
      </c>
      <c r="CK35">
        <v>83266.5</v>
      </c>
      <c r="CL35">
        <v>31845.5</v>
      </c>
      <c r="CM35">
        <v>0</v>
      </c>
      <c r="CN35">
        <v>70.635499999999993</v>
      </c>
      <c r="CO35">
        <v>13770.4</v>
      </c>
      <c r="CP35">
        <v>72497.3</v>
      </c>
      <c r="CQ35">
        <v>-60172.9</v>
      </c>
      <c r="CR35">
        <v>229701</v>
      </c>
      <c r="CS35">
        <v>0</v>
      </c>
      <c r="CT35">
        <v>0</v>
      </c>
      <c r="CU35">
        <v>0</v>
      </c>
      <c r="CV35">
        <v>-279074</v>
      </c>
      <c r="CW35">
        <v>2042.37</v>
      </c>
      <c r="CX35">
        <v>169529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1.9621999999999999</v>
      </c>
      <c r="DZ35">
        <v>6.9802</v>
      </c>
      <c r="EA35">
        <v>2.8451</v>
      </c>
      <c r="EB35">
        <v>0</v>
      </c>
      <c r="EC35">
        <v>8.7623300000000005E-3</v>
      </c>
      <c r="ED35">
        <v>1.2516400000000001</v>
      </c>
      <c r="EE35">
        <v>6.49946</v>
      </c>
      <c r="EF35">
        <v>-0.295825</v>
      </c>
      <c r="EG35">
        <v>20.146000000000001</v>
      </c>
      <c r="EH35">
        <v>0</v>
      </c>
      <c r="EI35">
        <v>0</v>
      </c>
      <c r="EJ35">
        <v>0</v>
      </c>
      <c r="EK35">
        <v>-19.349799999999998</v>
      </c>
      <c r="EL35">
        <v>-0.49338700000000002</v>
      </c>
      <c r="EM35">
        <v>19.850200000000001</v>
      </c>
      <c r="EN35">
        <v>19.850200000000001</v>
      </c>
      <c r="EO35">
        <v>0</v>
      </c>
      <c r="EP35">
        <v>0</v>
      </c>
      <c r="EQ35">
        <v>0</v>
      </c>
      <c r="ES35">
        <v>0</v>
      </c>
      <c r="ET35">
        <v>0</v>
      </c>
      <c r="EV35">
        <v>0</v>
      </c>
      <c r="EW35">
        <v>2.7867500000000002E-3</v>
      </c>
      <c r="EX35">
        <v>1.60425</v>
      </c>
      <c r="EY35">
        <v>0.77001600000000003</v>
      </c>
      <c r="EZ35">
        <v>0</v>
      </c>
      <c r="FA35">
        <v>0.210864</v>
      </c>
      <c r="FB35">
        <v>0</v>
      </c>
      <c r="FC35">
        <v>2.3312200000000001</v>
      </c>
      <c r="FD35">
        <v>4.91913</v>
      </c>
      <c r="FE35">
        <v>5.91967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10.838800000000001</v>
      </c>
      <c r="FL35">
        <v>3.97424</v>
      </c>
      <c r="FM35">
        <v>1.5065999999999999</v>
      </c>
      <c r="FN35">
        <v>1.3445</v>
      </c>
      <c r="FO35">
        <v>0</v>
      </c>
      <c r="FP35">
        <v>1.5743E-2</v>
      </c>
      <c r="FQ35">
        <v>0.53502700000000003</v>
      </c>
      <c r="FR35">
        <v>2.3312200000000001</v>
      </c>
      <c r="FS35">
        <v>4.3675499999999996</v>
      </c>
      <c r="FT35">
        <v>5.91967</v>
      </c>
      <c r="FU35">
        <v>0</v>
      </c>
      <c r="FV35">
        <v>0</v>
      </c>
      <c r="FW35">
        <v>0</v>
      </c>
      <c r="FX35">
        <v>-0.82703300000000002</v>
      </c>
      <c r="FY35">
        <v>-4.5127499999999996</v>
      </c>
      <c r="FZ35">
        <v>10.2872</v>
      </c>
      <c r="GA35" t="s">
        <v>275</v>
      </c>
      <c r="GB35" t="s">
        <v>353</v>
      </c>
      <c r="GC35" t="s">
        <v>244</v>
      </c>
      <c r="GD35" t="s">
        <v>276</v>
      </c>
      <c r="GE35" t="s">
        <v>277</v>
      </c>
      <c r="GF35" t="s">
        <v>354</v>
      </c>
      <c r="GG35" t="s">
        <v>355</v>
      </c>
      <c r="GH35" t="s">
        <v>356</v>
      </c>
      <c r="GK35">
        <v>2.0586300000000001E-3</v>
      </c>
      <c r="GL35">
        <v>2.9110100000000001</v>
      </c>
      <c r="GM35">
        <v>1.10616</v>
      </c>
      <c r="GN35">
        <v>0</v>
      </c>
      <c r="GO35">
        <v>0.202796</v>
      </c>
      <c r="GP35">
        <v>0</v>
      </c>
      <c r="GQ35">
        <v>4.09023</v>
      </c>
      <c r="GR35">
        <v>8.31</v>
      </c>
      <c r="GS35">
        <v>11.9474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20.260000000000002</v>
      </c>
      <c r="GZ35">
        <v>10.4533</v>
      </c>
      <c r="HA35">
        <v>0</v>
      </c>
      <c r="HB35">
        <v>0</v>
      </c>
      <c r="HC35">
        <v>0</v>
      </c>
      <c r="HD35">
        <v>0</v>
      </c>
      <c r="HE35">
        <v>3.8299599999999998</v>
      </c>
      <c r="HF35">
        <v>0</v>
      </c>
      <c r="HG35">
        <v>14.28</v>
      </c>
      <c r="HH35">
        <v>0</v>
      </c>
      <c r="HI35">
        <v>0</v>
      </c>
      <c r="HJ35">
        <v>0</v>
      </c>
      <c r="HK35">
        <v>0</v>
      </c>
      <c r="HL35">
        <v>14.28</v>
      </c>
      <c r="HM35">
        <v>2.6665299999999998</v>
      </c>
      <c r="HN35">
        <v>2.7195999999999998</v>
      </c>
      <c r="HO35">
        <v>1.7437800000000001</v>
      </c>
      <c r="HP35">
        <v>0</v>
      </c>
      <c r="HQ35">
        <v>1.16221E-2</v>
      </c>
      <c r="HR35">
        <v>0.81942800000000005</v>
      </c>
      <c r="HS35">
        <v>4.09023</v>
      </c>
      <c r="HT35">
        <v>2.89</v>
      </c>
      <c r="HU35">
        <v>11.9474</v>
      </c>
      <c r="HV35">
        <v>0</v>
      </c>
      <c r="HW35">
        <v>0</v>
      </c>
      <c r="HX35">
        <v>0</v>
      </c>
      <c r="HY35">
        <v>-7.8891200000000001</v>
      </c>
      <c r="HZ35">
        <v>-1.27098</v>
      </c>
      <c r="IA35">
        <v>14.84</v>
      </c>
      <c r="IB35">
        <v>0</v>
      </c>
      <c r="IC35">
        <v>0</v>
      </c>
      <c r="ID35">
        <v>0</v>
      </c>
      <c r="IE35">
        <v>0</v>
      </c>
      <c r="IF35">
        <v>0</v>
      </c>
      <c r="IG35">
        <v>0</v>
      </c>
      <c r="IH35">
        <v>0</v>
      </c>
      <c r="II35">
        <v>0</v>
      </c>
      <c r="IJ35">
        <v>0</v>
      </c>
      <c r="IK35">
        <v>0</v>
      </c>
      <c r="IL35">
        <v>0</v>
      </c>
      <c r="IM35">
        <v>0</v>
      </c>
      <c r="IN35">
        <v>0</v>
      </c>
      <c r="IO35">
        <v>3.21048</v>
      </c>
      <c r="IP35">
        <v>1.02593</v>
      </c>
      <c r="IQ35">
        <v>0.38984200000000002</v>
      </c>
      <c r="IR35">
        <v>0</v>
      </c>
      <c r="IS35">
        <v>7.1471300000000001E-2</v>
      </c>
      <c r="IT35">
        <v>1.17601</v>
      </c>
      <c r="IU35">
        <v>1.4415199999999999</v>
      </c>
      <c r="IV35">
        <v>7.3152499999999998</v>
      </c>
      <c r="IW35">
        <v>4.2106300000000001</v>
      </c>
      <c r="IX35">
        <v>0</v>
      </c>
      <c r="IY35">
        <v>0</v>
      </c>
      <c r="IZ35">
        <v>0</v>
      </c>
      <c r="JA35">
        <v>0</v>
      </c>
      <c r="JB35">
        <v>0</v>
      </c>
      <c r="JC35">
        <v>11.5259</v>
      </c>
      <c r="JD35">
        <v>0.93976499999999996</v>
      </c>
      <c r="JE35">
        <v>0.95846900000000002</v>
      </c>
      <c r="JF35">
        <v>0.61455800000000005</v>
      </c>
      <c r="JG35">
        <v>0</v>
      </c>
      <c r="JH35">
        <v>4.09597E-3</v>
      </c>
      <c r="JI35">
        <v>0.28879100000000002</v>
      </c>
      <c r="JJ35">
        <v>1.4415199999999999</v>
      </c>
      <c r="JK35">
        <v>1.0188999999999999</v>
      </c>
      <c r="JL35">
        <v>4.2106300000000001</v>
      </c>
      <c r="JM35">
        <v>0</v>
      </c>
      <c r="JN35">
        <v>0</v>
      </c>
      <c r="JO35">
        <v>0</v>
      </c>
      <c r="JP35">
        <v>-2.7803599999999999</v>
      </c>
      <c r="JQ35">
        <v>-0.447932</v>
      </c>
      <c r="JR35">
        <v>5.2295299999999996</v>
      </c>
    </row>
    <row r="36" spans="1:278" x14ac:dyDescent="0.3">
      <c r="A36" s="2"/>
      <c r="B36" s="20">
        <v>45968.581064814818</v>
      </c>
      <c r="C36" t="s">
        <v>91</v>
      </c>
      <c r="D36" t="s">
        <v>91</v>
      </c>
      <c r="E36" t="s">
        <v>210</v>
      </c>
      <c r="F36" t="s">
        <v>243</v>
      </c>
      <c r="G36">
        <v>53627.8</v>
      </c>
      <c r="H36">
        <v>53627.8</v>
      </c>
      <c r="I36" t="s">
        <v>72</v>
      </c>
      <c r="J36" s="14">
        <v>4.2361111111111113E-2</v>
      </c>
      <c r="K36" t="s">
        <v>74</v>
      </c>
      <c r="L36">
        <v>-18.97</v>
      </c>
      <c r="M36" t="s">
        <v>73</v>
      </c>
      <c r="N36" t="s">
        <v>73</v>
      </c>
      <c r="O36" t="s">
        <v>278</v>
      </c>
      <c r="P36">
        <v>11.650399999999999</v>
      </c>
      <c r="Q36">
        <v>91680</v>
      </c>
      <c r="R36">
        <v>20219.3</v>
      </c>
      <c r="S36">
        <v>0</v>
      </c>
      <c r="T36">
        <v>1435.81</v>
      </c>
      <c r="U36">
        <v>0</v>
      </c>
      <c r="V36">
        <v>72497.3</v>
      </c>
      <c r="W36">
        <v>185844</v>
      </c>
      <c r="X36">
        <v>229701</v>
      </c>
      <c r="Y36">
        <v>0</v>
      </c>
      <c r="Z36">
        <v>0</v>
      </c>
      <c r="AA36">
        <v>0</v>
      </c>
      <c r="AB36">
        <v>0</v>
      </c>
      <c r="AC36">
        <v>0</v>
      </c>
      <c r="AD36">
        <v>415546</v>
      </c>
      <c r="AE36">
        <v>1676.84</v>
      </c>
      <c r="AF36">
        <v>0</v>
      </c>
      <c r="AG36">
        <v>0</v>
      </c>
      <c r="AH36">
        <v>0</v>
      </c>
      <c r="AI36">
        <v>0</v>
      </c>
      <c r="AJ36">
        <v>701.03499999999997</v>
      </c>
      <c r="AK36">
        <v>0</v>
      </c>
      <c r="AL36">
        <v>2377.87</v>
      </c>
      <c r="AM36">
        <v>0</v>
      </c>
      <c r="AN36">
        <v>0</v>
      </c>
      <c r="AO36">
        <v>0</v>
      </c>
      <c r="AP36">
        <v>0</v>
      </c>
      <c r="AQ36">
        <v>2377.87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1.8949800000000001</v>
      </c>
      <c r="BF36">
        <v>7.6113799999999996</v>
      </c>
      <c r="BG36">
        <v>1.82087</v>
      </c>
      <c r="BH36">
        <v>0</v>
      </c>
      <c r="BI36">
        <v>0.16336200000000001</v>
      </c>
      <c r="BJ36">
        <v>0.700963</v>
      </c>
      <c r="BK36">
        <v>6.49946</v>
      </c>
      <c r="BL36">
        <v>0</v>
      </c>
      <c r="BM36">
        <v>18.690999999999999</v>
      </c>
      <c r="BN36">
        <v>20.146000000000001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38.8371</v>
      </c>
      <c r="BU36">
        <v>36.2425</v>
      </c>
      <c r="BV36">
        <v>2.5945100000000001</v>
      </c>
      <c r="BW36">
        <v>0</v>
      </c>
      <c r="BX36">
        <v>0.5</v>
      </c>
      <c r="BY36" t="s">
        <v>86</v>
      </c>
      <c r="BZ36">
        <v>0</v>
      </c>
      <c r="CA36">
        <v>0</v>
      </c>
      <c r="CC36">
        <v>0</v>
      </c>
      <c r="CG36" t="s">
        <v>73</v>
      </c>
      <c r="CH36" t="s">
        <v>73</v>
      </c>
      <c r="CI36" t="s">
        <v>279</v>
      </c>
      <c r="CJ36">
        <v>15408</v>
      </c>
      <c r="CK36">
        <v>83266.5</v>
      </c>
      <c r="CL36">
        <v>31845.5</v>
      </c>
      <c r="CM36">
        <v>0</v>
      </c>
      <c r="CN36">
        <v>70.635499999999993</v>
      </c>
      <c r="CO36">
        <v>13770.4</v>
      </c>
      <c r="CP36">
        <v>72497.3</v>
      </c>
      <c r="CQ36">
        <v>-60172.9</v>
      </c>
      <c r="CR36">
        <v>229701</v>
      </c>
      <c r="CS36">
        <v>0</v>
      </c>
      <c r="CT36">
        <v>0</v>
      </c>
      <c r="CU36">
        <v>0</v>
      </c>
      <c r="CV36">
        <v>-279074</v>
      </c>
      <c r="CW36">
        <v>2042.37</v>
      </c>
      <c r="CX36">
        <v>169529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1.9621999999999999</v>
      </c>
      <c r="DZ36">
        <v>6.9802</v>
      </c>
      <c r="EA36">
        <v>2.8451</v>
      </c>
      <c r="EB36">
        <v>0</v>
      </c>
      <c r="EC36">
        <v>8.7623300000000005E-3</v>
      </c>
      <c r="ED36">
        <v>1.2516400000000001</v>
      </c>
      <c r="EE36">
        <v>6.49946</v>
      </c>
      <c r="EF36">
        <v>-0.295825</v>
      </c>
      <c r="EG36">
        <v>20.146000000000001</v>
      </c>
      <c r="EH36">
        <v>0</v>
      </c>
      <c r="EI36">
        <v>0</v>
      </c>
      <c r="EJ36">
        <v>0</v>
      </c>
      <c r="EK36">
        <v>-19.349799999999998</v>
      </c>
      <c r="EL36">
        <v>-0.49338700000000002</v>
      </c>
      <c r="EM36">
        <v>19.850200000000001</v>
      </c>
      <c r="EN36">
        <v>19.850200000000001</v>
      </c>
      <c r="EO36">
        <v>0</v>
      </c>
      <c r="EP36">
        <v>0</v>
      </c>
      <c r="EQ36">
        <v>0</v>
      </c>
      <c r="ES36">
        <v>0</v>
      </c>
      <c r="ET36">
        <v>0</v>
      </c>
      <c r="EV36">
        <v>0</v>
      </c>
      <c r="EW36">
        <v>2.5501299999999998E-3</v>
      </c>
      <c r="EX36">
        <v>1.60408</v>
      </c>
      <c r="EY36">
        <v>0.76776699999999998</v>
      </c>
      <c r="EZ36">
        <v>0</v>
      </c>
      <c r="FA36">
        <v>0.19151799999999999</v>
      </c>
      <c r="FB36">
        <v>0</v>
      </c>
      <c r="FC36">
        <v>2.3312200000000001</v>
      </c>
      <c r="FD36">
        <v>4.8971299999999998</v>
      </c>
      <c r="FE36">
        <v>5.91967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10.816800000000001</v>
      </c>
      <c r="FL36">
        <v>3.97424</v>
      </c>
      <c r="FM36">
        <v>1.5065999999999999</v>
      </c>
      <c r="FN36">
        <v>1.3445</v>
      </c>
      <c r="FO36">
        <v>0</v>
      </c>
      <c r="FP36">
        <v>1.5743E-2</v>
      </c>
      <c r="FQ36">
        <v>0.53502700000000003</v>
      </c>
      <c r="FR36">
        <v>2.3312200000000001</v>
      </c>
      <c r="FS36">
        <v>4.3675499999999996</v>
      </c>
      <c r="FT36">
        <v>5.91967</v>
      </c>
      <c r="FU36">
        <v>0</v>
      </c>
      <c r="FV36">
        <v>0</v>
      </c>
      <c r="FW36">
        <v>0</v>
      </c>
      <c r="FX36">
        <v>-0.82703300000000002</v>
      </c>
      <c r="FY36">
        <v>-4.5127499999999996</v>
      </c>
      <c r="FZ36">
        <v>10.2872</v>
      </c>
      <c r="GA36" t="s">
        <v>275</v>
      </c>
      <c r="GB36" t="s">
        <v>353</v>
      </c>
      <c r="GC36" t="s">
        <v>244</v>
      </c>
      <c r="GD36" t="s">
        <v>276</v>
      </c>
      <c r="GE36" t="s">
        <v>277</v>
      </c>
      <c r="GF36" t="s">
        <v>354</v>
      </c>
      <c r="GG36" t="s">
        <v>355</v>
      </c>
      <c r="GH36" t="s">
        <v>356</v>
      </c>
      <c r="GK36">
        <v>1.84812E-3</v>
      </c>
      <c r="GL36">
        <v>2.9285100000000002</v>
      </c>
      <c r="GM36">
        <v>1.1185499999999999</v>
      </c>
      <c r="GN36">
        <v>0</v>
      </c>
      <c r="GO36">
        <v>0.18995999999999999</v>
      </c>
      <c r="GP36">
        <v>0</v>
      </c>
      <c r="GQ36">
        <v>4.09023</v>
      </c>
      <c r="GR36">
        <v>8.33</v>
      </c>
      <c r="GS36">
        <v>11.9474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20.28</v>
      </c>
      <c r="GZ36">
        <v>9.1610800000000001</v>
      </c>
      <c r="HA36">
        <v>0</v>
      </c>
      <c r="HB36">
        <v>0</v>
      </c>
      <c r="HC36">
        <v>0</v>
      </c>
      <c r="HD36">
        <v>0</v>
      </c>
      <c r="HE36">
        <v>3.8299599999999998</v>
      </c>
      <c r="HF36">
        <v>0</v>
      </c>
      <c r="HG36">
        <v>12.99</v>
      </c>
      <c r="HH36">
        <v>0</v>
      </c>
      <c r="HI36">
        <v>0</v>
      </c>
      <c r="HJ36">
        <v>0</v>
      </c>
      <c r="HK36">
        <v>0</v>
      </c>
      <c r="HL36">
        <v>12.99</v>
      </c>
      <c r="HM36">
        <v>2.6665299999999998</v>
      </c>
      <c r="HN36">
        <v>2.7195999999999998</v>
      </c>
      <c r="HO36">
        <v>1.7437800000000001</v>
      </c>
      <c r="HP36">
        <v>0</v>
      </c>
      <c r="HQ36">
        <v>1.16221E-2</v>
      </c>
      <c r="HR36">
        <v>0.81942800000000005</v>
      </c>
      <c r="HS36">
        <v>4.09023</v>
      </c>
      <c r="HT36">
        <v>2.89</v>
      </c>
      <c r="HU36">
        <v>11.9474</v>
      </c>
      <c r="HV36">
        <v>0</v>
      </c>
      <c r="HW36">
        <v>0</v>
      </c>
      <c r="HX36">
        <v>0</v>
      </c>
      <c r="HY36">
        <v>-7.8891200000000001</v>
      </c>
      <c r="HZ36">
        <v>-1.27098</v>
      </c>
      <c r="IA36">
        <v>14.84</v>
      </c>
      <c r="IB36">
        <v>0</v>
      </c>
      <c r="IC36">
        <v>0</v>
      </c>
      <c r="ID36">
        <v>0</v>
      </c>
      <c r="IE36">
        <v>0</v>
      </c>
      <c r="IF36">
        <v>0</v>
      </c>
      <c r="IG36">
        <v>0</v>
      </c>
      <c r="IH36">
        <v>0</v>
      </c>
      <c r="II36">
        <v>0</v>
      </c>
      <c r="IJ36">
        <v>0</v>
      </c>
      <c r="IK36">
        <v>0</v>
      </c>
      <c r="IL36">
        <v>0</v>
      </c>
      <c r="IM36">
        <v>0</v>
      </c>
      <c r="IN36">
        <v>0</v>
      </c>
      <c r="IO36">
        <v>2.8136100000000002</v>
      </c>
      <c r="IP36">
        <v>1.03209</v>
      </c>
      <c r="IQ36">
        <v>0.39420899999999998</v>
      </c>
      <c r="IR36">
        <v>0</v>
      </c>
      <c r="IS36">
        <v>6.6947699999999999E-2</v>
      </c>
      <c r="IT36">
        <v>1.17601</v>
      </c>
      <c r="IU36">
        <v>1.4415199999999999</v>
      </c>
      <c r="IV36">
        <v>6.9243899999999998</v>
      </c>
      <c r="IW36">
        <v>4.2106300000000001</v>
      </c>
      <c r="IX36">
        <v>0</v>
      </c>
      <c r="IY36">
        <v>0</v>
      </c>
      <c r="IZ36">
        <v>0</v>
      </c>
      <c r="JA36">
        <v>0</v>
      </c>
      <c r="JB36">
        <v>0</v>
      </c>
      <c r="JC36">
        <v>11.135</v>
      </c>
      <c r="JD36">
        <v>0.93976499999999996</v>
      </c>
      <c r="JE36">
        <v>0.95846900000000002</v>
      </c>
      <c r="JF36">
        <v>0.61455800000000005</v>
      </c>
      <c r="JG36">
        <v>0</v>
      </c>
      <c r="JH36">
        <v>4.09597E-3</v>
      </c>
      <c r="JI36">
        <v>0.28879100000000002</v>
      </c>
      <c r="JJ36">
        <v>1.4415199999999999</v>
      </c>
      <c r="JK36">
        <v>1.0188999999999999</v>
      </c>
      <c r="JL36">
        <v>4.2106300000000001</v>
      </c>
      <c r="JM36">
        <v>0</v>
      </c>
      <c r="JN36">
        <v>0</v>
      </c>
      <c r="JO36">
        <v>0</v>
      </c>
      <c r="JP36">
        <v>-2.7803599999999999</v>
      </c>
      <c r="JQ36">
        <v>-0.447932</v>
      </c>
      <c r="JR36">
        <v>5.2295299999999996</v>
      </c>
    </row>
    <row r="37" spans="1:278" x14ac:dyDescent="0.3">
      <c r="A37" s="2"/>
      <c r="B37" s="20">
        <v>45968.583067129628</v>
      </c>
      <c r="C37" t="s">
        <v>92</v>
      </c>
      <c r="D37" t="s">
        <v>92</v>
      </c>
      <c r="E37" t="s">
        <v>210</v>
      </c>
      <c r="F37" t="s">
        <v>243</v>
      </c>
      <c r="G37">
        <v>498589</v>
      </c>
      <c r="H37">
        <v>498589</v>
      </c>
      <c r="I37" t="s">
        <v>72</v>
      </c>
      <c r="J37" s="14">
        <v>0.11736111111111111</v>
      </c>
      <c r="K37" t="s">
        <v>74</v>
      </c>
      <c r="L37">
        <v>-8.2799999999999994</v>
      </c>
      <c r="M37" t="s">
        <v>73</v>
      </c>
      <c r="N37" t="s">
        <v>73</v>
      </c>
      <c r="O37" t="s">
        <v>247</v>
      </c>
      <c r="P37">
        <v>92.376900000000006</v>
      </c>
      <c r="Q37">
        <v>390654</v>
      </c>
      <c r="R37">
        <v>227753</v>
      </c>
      <c r="S37">
        <v>5375.43</v>
      </c>
      <c r="T37">
        <v>250679</v>
      </c>
      <c r="U37">
        <v>0</v>
      </c>
      <c r="V37">
        <v>674022</v>
      </c>
      <c r="W37" s="21" t="s">
        <v>288</v>
      </c>
      <c r="X37" s="21" t="s">
        <v>253</v>
      </c>
      <c r="Y37">
        <v>0</v>
      </c>
      <c r="Z37">
        <v>0</v>
      </c>
      <c r="AA37">
        <v>0</v>
      </c>
      <c r="AB37">
        <v>0</v>
      </c>
      <c r="AC37">
        <v>0</v>
      </c>
      <c r="AD37" s="21" t="s">
        <v>289</v>
      </c>
      <c r="AE37">
        <v>13877.6</v>
      </c>
      <c r="AF37">
        <v>0</v>
      </c>
      <c r="AG37">
        <v>0</v>
      </c>
      <c r="AH37">
        <v>0</v>
      </c>
      <c r="AI37">
        <v>0</v>
      </c>
      <c r="AJ37">
        <v>5282.27</v>
      </c>
      <c r="AK37">
        <v>0</v>
      </c>
      <c r="AL37">
        <v>19159.900000000001</v>
      </c>
      <c r="AM37">
        <v>0</v>
      </c>
      <c r="AN37">
        <v>0</v>
      </c>
      <c r="AO37">
        <v>0</v>
      </c>
      <c r="AP37">
        <v>0</v>
      </c>
      <c r="AQ37">
        <v>19159.900000000001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1.6802699999999999</v>
      </c>
      <c r="BF37">
        <v>3.5319099999999999</v>
      </c>
      <c r="BG37">
        <v>2.22845</v>
      </c>
      <c r="BH37">
        <v>4.51289E-2</v>
      </c>
      <c r="BI37">
        <v>2.4911799999999999</v>
      </c>
      <c r="BJ37">
        <v>0.56817499999999999</v>
      </c>
      <c r="BK37">
        <v>6.49946</v>
      </c>
      <c r="BL37">
        <v>0</v>
      </c>
      <c r="BM37">
        <v>17.044599999999999</v>
      </c>
      <c r="BN37">
        <v>20.146000000000001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37.190600000000003</v>
      </c>
      <c r="BU37">
        <v>34.943300000000001</v>
      </c>
      <c r="BV37">
        <v>2.2472400000000001</v>
      </c>
      <c r="BW37">
        <v>0</v>
      </c>
      <c r="BX37">
        <v>39.75</v>
      </c>
      <c r="BY37" t="s">
        <v>86</v>
      </c>
      <c r="BZ37">
        <v>0</v>
      </c>
      <c r="CA37">
        <v>0</v>
      </c>
      <c r="CC37">
        <v>0</v>
      </c>
      <c r="CG37" t="s">
        <v>73</v>
      </c>
      <c r="CH37" t="s">
        <v>73</v>
      </c>
      <c r="CI37" t="s">
        <v>290</v>
      </c>
      <c r="CJ37">
        <v>90.988299999999995</v>
      </c>
      <c r="CK37">
        <v>349124</v>
      </c>
      <c r="CL37">
        <v>293215</v>
      </c>
      <c r="CM37">
        <v>33018.199999999997</v>
      </c>
      <c r="CN37">
        <v>106819</v>
      </c>
      <c r="CO37">
        <v>127019</v>
      </c>
      <c r="CP37">
        <v>674022</v>
      </c>
      <c r="CQ37">
        <v>696569</v>
      </c>
      <c r="CR37" s="21" t="s">
        <v>253</v>
      </c>
      <c r="CS37">
        <v>0</v>
      </c>
      <c r="CT37">
        <v>0</v>
      </c>
      <c r="CU37">
        <v>0</v>
      </c>
      <c r="CV37">
        <v>-892713</v>
      </c>
      <c r="CW37">
        <v>5972.84</v>
      </c>
      <c r="CX37" s="21" t="s">
        <v>291</v>
      </c>
      <c r="CY37">
        <v>11443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11443</v>
      </c>
      <c r="DG37">
        <v>0</v>
      </c>
      <c r="DH37">
        <v>0</v>
      </c>
      <c r="DI37">
        <v>0</v>
      </c>
      <c r="DJ37">
        <v>0</v>
      </c>
      <c r="DK37">
        <v>11443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1.3810100000000001</v>
      </c>
      <c r="DZ37">
        <v>3.0868899999999999</v>
      </c>
      <c r="EA37">
        <v>2.76193</v>
      </c>
      <c r="EB37">
        <v>0.297655</v>
      </c>
      <c r="EC37">
        <v>1.02139</v>
      </c>
      <c r="ED37">
        <v>1.2401500000000001</v>
      </c>
      <c r="EE37">
        <v>6.49946</v>
      </c>
      <c r="EF37">
        <v>8.7664000000000009</v>
      </c>
      <c r="EG37">
        <v>20.146000000000001</v>
      </c>
      <c r="EH37">
        <v>0</v>
      </c>
      <c r="EI37">
        <v>0</v>
      </c>
      <c r="EJ37">
        <v>0</v>
      </c>
      <c r="EK37">
        <v>-7.2734100000000002</v>
      </c>
      <c r="EL37">
        <v>-0.24868000000000001</v>
      </c>
      <c r="EM37">
        <v>28.912400000000002</v>
      </c>
      <c r="EN37">
        <v>27.532599999999999</v>
      </c>
      <c r="EO37">
        <v>1.37981</v>
      </c>
      <c r="EP37">
        <v>0</v>
      </c>
      <c r="EQ37">
        <v>0</v>
      </c>
      <c r="ES37">
        <v>0</v>
      </c>
      <c r="ET37">
        <v>0</v>
      </c>
      <c r="EV37">
        <v>0</v>
      </c>
      <c r="EW37">
        <v>2.0644800000000001E-2</v>
      </c>
      <c r="EX37">
        <v>6.9993699999999999</v>
      </c>
      <c r="EY37">
        <v>8.8143700000000003</v>
      </c>
      <c r="EZ37">
        <v>1.29027E-2</v>
      </c>
      <c r="FA37">
        <v>9.8838699999999999</v>
      </c>
      <c r="FB37">
        <v>0</v>
      </c>
      <c r="FC37">
        <v>21.6738</v>
      </c>
      <c r="FD37">
        <v>47.405000000000001</v>
      </c>
      <c r="FE37">
        <v>55.0364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102.441</v>
      </c>
      <c r="FL37">
        <v>2.1644799999999999E-2</v>
      </c>
      <c r="FM37">
        <v>4.69001</v>
      </c>
      <c r="FN37">
        <v>8.74817</v>
      </c>
      <c r="FO37">
        <v>0.578654</v>
      </c>
      <c r="FP37">
        <v>3.20133</v>
      </c>
      <c r="FQ37">
        <v>4.8343100000000003</v>
      </c>
      <c r="FR37">
        <v>21.6738</v>
      </c>
      <c r="FS37">
        <v>25.764299999999999</v>
      </c>
      <c r="FT37">
        <v>55.0364</v>
      </c>
      <c r="FU37">
        <v>0</v>
      </c>
      <c r="FV37">
        <v>0</v>
      </c>
      <c r="FW37">
        <v>0</v>
      </c>
      <c r="FX37">
        <v>-2.6455500000000001</v>
      </c>
      <c r="FY37">
        <v>-15.338100000000001</v>
      </c>
      <c r="FZ37">
        <v>80.800700000000006</v>
      </c>
      <c r="GA37" t="s">
        <v>275</v>
      </c>
      <c r="GB37" t="s">
        <v>353</v>
      </c>
      <c r="GC37" t="s">
        <v>244</v>
      </c>
      <c r="GD37" t="s">
        <v>276</v>
      </c>
      <c r="GE37" t="s">
        <v>277</v>
      </c>
      <c r="GF37" t="s">
        <v>354</v>
      </c>
      <c r="GG37" t="s">
        <v>355</v>
      </c>
      <c r="GH37" t="s">
        <v>356</v>
      </c>
      <c r="GK37">
        <v>1.42883E-2</v>
      </c>
      <c r="GL37">
        <v>13.213900000000001</v>
      </c>
      <c r="GM37">
        <v>13.343999999999999</v>
      </c>
      <c r="GN37">
        <v>0.117476</v>
      </c>
      <c r="GO37">
        <v>13.6197</v>
      </c>
      <c r="GP37">
        <v>0</v>
      </c>
      <c r="GQ37">
        <v>38.027700000000003</v>
      </c>
      <c r="GR37">
        <v>78.33</v>
      </c>
      <c r="GS37">
        <v>111.078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189.41</v>
      </c>
      <c r="GZ37">
        <v>75.817599999999999</v>
      </c>
      <c r="HA37">
        <v>0</v>
      </c>
      <c r="HB37">
        <v>0</v>
      </c>
      <c r="HC37">
        <v>0</v>
      </c>
      <c r="HD37">
        <v>0</v>
      </c>
      <c r="HE37">
        <v>28.858599999999999</v>
      </c>
      <c r="HF37">
        <v>0</v>
      </c>
      <c r="HG37">
        <v>104.68</v>
      </c>
      <c r="HH37">
        <v>0</v>
      </c>
      <c r="HI37">
        <v>0</v>
      </c>
      <c r="HJ37">
        <v>0</v>
      </c>
      <c r="HK37">
        <v>0</v>
      </c>
      <c r="HL37">
        <v>104.68</v>
      </c>
      <c r="HM37">
        <v>1.4015E-2</v>
      </c>
      <c r="HN37">
        <v>10.4832</v>
      </c>
      <c r="HO37">
        <v>14.6408</v>
      </c>
      <c r="HP37">
        <v>1.07203</v>
      </c>
      <c r="HQ37">
        <v>4.7741100000000003</v>
      </c>
      <c r="HR37">
        <v>7.5262900000000004</v>
      </c>
      <c r="HS37">
        <v>38.027700000000003</v>
      </c>
      <c r="HT37">
        <v>46.49</v>
      </c>
      <c r="HU37">
        <v>111.078</v>
      </c>
      <c r="HV37">
        <v>0</v>
      </c>
      <c r="HW37">
        <v>0</v>
      </c>
      <c r="HX37">
        <v>0</v>
      </c>
      <c r="HY37">
        <v>-25.2361</v>
      </c>
      <c r="HZ37">
        <v>-4.80396</v>
      </c>
      <c r="IA37">
        <v>157.57</v>
      </c>
      <c r="IB37">
        <v>62.516599999999997</v>
      </c>
      <c r="IC37">
        <v>0</v>
      </c>
      <c r="ID37">
        <v>0</v>
      </c>
      <c r="IE37">
        <v>0</v>
      </c>
      <c r="IF37">
        <v>0</v>
      </c>
      <c r="IG37">
        <v>0</v>
      </c>
      <c r="IH37">
        <v>0</v>
      </c>
      <c r="II37">
        <v>62.52</v>
      </c>
      <c r="IJ37">
        <v>0</v>
      </c>
      <c r="IK37">
        <v>0</v>
      </c>
      <c r="IL37">
        <v>0</v>
      </c>
      <c r="IM37">
        <v>0</v>
      </c>
      <c r="IN37">
        <v>62.52</v>
      </c>
      <c r="IO37">
        <v>2.50454</v>
      </c>
      <c r="IP37">
        <v>0.50089899999999998</v>
      </c>
      <c r="IQ37">
        <v>0.50583100000000003</v>
      </c>
      <c r="IR37">
        <v>4.4531700000000002E-3</v>
      </c>
      <c r="IS37">
        <v>0.51628099999999999</v>
      </c>
      <c r="IT37">
        <v>0.95310399999999995</v>
      </c>
      <c r="IU37">
        <v>1.4415199999999999</v>
      </c>
      <c r="IV37">
        <v>6.4266300000000003</v>
      </c>
      <c r="IW37">
        <v>4.2106199999999996</v>
      </c>
      <c r="IX37">
        <v>0</v>
      </c>
      <c r="IY37">
        <v>0</v>
      </c>
      <c r="IZ37">
        <v>0</v>
      </c>
      <c r="JA37">
        <v>0</v>
      </c>
      <c r="JB37">
        <v>0</v>
      </c>
      <c r="JC37">
        <v>10.6372</v>
      </c>
      <c r="JD37">
        <v>2.0652499999999998</v>
      </c>
      <c r="JE37">
        <v>0.39738800000000002</v>
      </c>
      <c r="JF37">
        <v>0.55498999999999998</v>
      </c>
      <c r="JG37">
        <v>4.0637300000000001E-2</v>
      </c>
      <c r="JH37">
        <v>0.18097299999999999</v>
      </c>
      <c r="JI37">
        <v>0.28529900000000002</v>
      </c>
      <c r="JJ37">
        <v>1.4415199999999999</v>
      </c>
      <c r="JK37">
        <v>3.8273199999999998</v>
      </c>
      <c r="JL37">
        <v>4.2106199999999996</v>
      </c>
      <c r="JM37">
        <v>0</v>
      </c>
      <c r="JN37">
        <v>0</v>
      </c>
      <c r="JO37">
        <v>0</v>
      </c>
      <c r="JP37">
        <v>-0.95662400000000003</v>
      </c>
      <c r="JQ37">
        <v>-0.18210399999999999</v>
      </c>
      <c r="JR37">
        <v>8.0379400000000008</v>
      </c>
    </row>
    <row r="38" spans="1:278" x14ac:dyDescent="0.3">
      <c r="A38" s="2"/>
      <c r="B38" s="20">
        <v>45968.585011574076</v>
      </c>
      <c r="C38" t="s">
        <v>179</v>
      </c>
      <c r="D38" s="21" t="s">
        <v>254</v>
      </c>
      <c r="E38" t="s">
        <v>210</v>
      </c>
      <c r="F38" t="s">
        <v>243</v>
      </c>
      <c r="G38">
        <v>498589</v>
      </c>
      <c r="H38">
        <v>498589</v>
      </c>
      <c r="I38" t="s">
        <v>72</v>
      </c>
      <c r="J38" s="14">
        <v>0.11319444444444444</v>
      </c>
      <c r="K38" t="s">
        <v>74</v>
      </c>
      <c r="L38">
        <v>-10.15</v>
      </c>
      <c r="M38" t="s">
        <v>73</v>
      </c>
      <c r="N38" t="s">
        <v>73</v>
      </c>
      <c r="O38" t="s">
        <v>292</v>
      </c>
      <c r="P38">
        <v>83.131299999999996</v>
      </c>
      <c r="Q38">
        <v>497319</v>
      </c>
      <c r="R38">
        <v>536646</v>
      </c>
      <c r="S38">
        <v>7006.05</v>
      </c>
      <c r="T38">
        <v>323503</v>
      </c>
      <c r="U38">
        <v>0</v>
      </c>
      <c r="V38">
        <v>678911</v>
      </c>
      <c r="W38" s="21" t="s">
        <v>255</v>
      </c>
      <c r="X38" s="21" t="s">
        <v>256</v>
      </c>
      <c r="Y38">
        <v>0</v>
      </c>
      <c r="Z38">
        <v>0</v>
      </c>
      <c r="AA38">
        <v>0</v>
      </c>
      <c r="AB38">
        <v>0</v>
      </c>
      <c r="AC38">
        <v>0</v>
      </c>
      <c r="AD38" s="21" t="s">
        <v>257</v>
      </c>
      <c r="AE38">
        <v>12488.9</v>
      </c>
      <c r="AF38">
        <v>0</v>
      </c>
      <c r="AG38">
        <v>0</v>
      </c>
      <c r="AH38">
        <v>0</v>
      </c>
      <c r="AI38">
        <v>0</v>
      </c>
      <c r="AJ38">
        <v>5378.19</v>
      </c>
      <c r="AK38">
        <v>0</v>
      </c>
      <c r="AL38">
        <v>17867.099999999999</v>
      </c>
      <c r="AM38">
        <v>0</v>
      </c>
      <c r="AN38">
        <v>0</v>
      </c>
      <c r="AO38">
        <v>0</v>
      </c>
      <c r="AP38">
        <v>0</v>
      </c>
      <c r="AQ38">
        <v>17867.099999999999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1.5138400000000001</v>
      </c>
      <c r="BF38">
        <v>4.5942400000000001</v>
      </c>
      <c r="BG38">
        <v>5.7533799999999999</v>
      </c>
      <c r="BH38">
        <v>5.9589700000000002E-2</v>
      </c>
      <c r="BI38">
        <v>3.3504299999999998</v>
      </c>
      <c r="BJ38">
        <v>0.57847099999999996</v>
      </c>
      <c r="BK38">
        <v>6.5441099999999999</v>
      </c>
      <c r="BL38">
        <v>0</v>
      </c>
      <c r="BM38">
        <v>22.394100000000002</v>
      </c>
      <c r="BN38">
        <v>52.821899999999999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75.215900000000005</v>
      </c>
      <c r="BU38">
        <v>73.124700000000004</v>
      </c>
      <c r="BV38">
        <v>2.0912199999999999</v>
      </c>
      <c r="BW38">
        <v>0</v>
      </c>
      <c r="BX38">
        <v>123.75</v>
      </c>
      <c r="BY38" t="s">
        <v>194</v>
      </c>
      <c r="BZ38">
        <v>0</v>
      </c>
      <c r="CA38">
        <v>0</v>
      </c>
      <c r="CC38">
        <v>0</v>
      </c>
      <c r="CG38" t="s">
        <v>73</v>
      </c>
      <c r="CH38" t="s">
        <v>73</v>
      </c>
      <c r="CI38" t="s">
        <v>293</v>
      </c>
      <c r="CJ38">
        <v>78.387699999999995</v>
      </c>
      <c r="CK38">
        <v>553699</v>
      </c>
      <c r="CL38">
        <v>443939</v>
      </c>
      <c r="CM38">
        <v>31898</v>
      </c>
      <c r="CN38">
        <v>103185</v>
      </c>
      <c r="CO38">
        <v>129393</v>
      </c>
      <c r="CP38">
        <v>678911</v>
      </c>
      <c r="CQ38" s="21" t="s">
        <v>294</v>
      </c>
      <c r="CR38" s="21" t="s">
        <v>256</v>
      </c>
      <c r="CS38">
        <v>0</v>
      </c>
      <c r="CT38">
        <v>0</v>
      </c>
      <c r="CU38">
        <v>0</v>
      </c>
      <c r="CV38">
        <v>-892713</v>
      </c>
      <c r="CW38">
        <v>434.03300000000002</v>
      </c>
      <c r="CX38" s="21" t="s">
        <v>295</v>
      </c>
      <c r="CY38">
        <v>9829.43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9829.43</v>
      </c>
      <c r="DG38">
        <v>0</v>
      </c>
      <c r="DH38">
        <v>0</v>
      </c>
      <c r="DI38">
        <v>0</v>
      </c>
      <c r="DJ38">
        <v>0</v>
      </c>
      <c r="DK38">
        <v>9829.43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1.1892799999999999</v>
      </c>
      <c r="DZ38">
        <v>5.0714199999999998</v>
      </c>
      <c r="EA38">
        <v>4.4877900000000004</v>
      </c>
      <c r="EB38">
        <v>0.28741699999999998</v>
      </c>
      <c r="EC38">
        <v>0.98643000000000003</v>
      </c>
      <c r="ED38">
        <v>1.26037</v>
      </c>
      <c r="EE38">
        <v>6.5441099999999999</v>
      </c>
      <c r="EF38">
        <v>12.232799999999999</v>
      </c>
      <c r="EG38">
        <v>52.821899999999999</v>
      </c>
      <c r="EH38">
        <v>0</v>
      </c>
      <c r="EI38">
        <v>0</v>
      </c>
      <c r="EJ38">
        <v>0</v>
      </c>
      <c r="EK38">
        <v>-7.5865900000000002</v>
      </c>
      <c r="EL38">
        <v>-7.4806899999999999E-3</v>
      </c>
      <c r="EM38">
        <v>65.054599999999994</v>
      </c>
      <c r="EN38">
        <v>63.866399999999999</v>
      </c>
      <c r="EO38">
        <v>1.18824</v>
      </c>
      <c r="EP38">
        <v>0</v>
      </c>
      <c r="EQ38">
        <v>0</v>
      </c>
      <c r="ES38">
        <v>0</v>
      </c>
      <c r="ET38">
        <v>0</v>
      </c>
      <c r="EV38">
        <v>0</v>
      </c>
      <c r="EW38">
        <v>1.8602500000000001E-2</v>
      </c>
      <c r="EX38">
        <v>9.9626300000000008</v>
      </c>
      <c r="EY38">
        <v>56.685600000000001</v>
      </c>
      <c r="EZ38">
        <v>1.8574199999999999E-2</v>
      </c>
      <c r="FA38">
        <v>15.727499999999999</v>
      </c>
      <c r="FB38">
        <v>0</v>
      </c>
      <c r="FC38">
        <v>21.947099999999999</v>
      </c>
      <c r="FD38">
        <v>104.36</v>
      </c>
      <c r="FE38">
        <v>427.38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531.74</v>
      </c>
      <c r="FL38">
        <v>1.8847900000000001E-2</v>
      </c>
      <c r="FM38">
        <v>10.7074</v>
      </c>
      <c r="FN38">
        <v>26.8322</v>
      </c>
      <c r="FO38">
        <v>0.55149099999999995</v>
      </c>
      <c r="FP38">
        <v>3.0584199999999999</v>
      </c>
      <c r="FQ38">
        <v>4.80802</v>
      </c>
      <c r="FR38">
        <v>21.947099999999999</v>
      </c>
      <c r="FS38">
        <v>65.277900000000002</v>
      </c>
      <c r="FT38">
        <v>427.38</v>
      </c>
      <c r="FU38">
        <v>0</v>
      </c>
      <c r="FV38">
        <v>0</v>
      </c>
      <c r="FW38">
        <v>0</v>
      </c>
      <c r="FX38">
        <v>-2.6455500000000001</v>
      </c>
      <c r="FY38">
        <v>0</v>
      </c>
      <c r="FZ38">
        <v>492.65800000000002</v>
      </c>
      <c r="GA38" t="s">
        <v>275</v>
      </c>
      <c r="GB38" t="s">
        <v>353</v>
      </c>
      <c r="GC38" t="s">
        <v>244</v>
      </c>
      <c r="GD38" t="s">
        <v>276</v>
      </c>
      <c r="GE38" t="s">
        <v>277</v>
      </c>
      <c r="GF38" t="s">
        <v>354</v>
      </c>
      <c r="GG38" t="s">
        <v>355</v>
      </c>
      <c r="GH38" t="s">
        <v>356</v>
      </c>
      <c r="GK38">
        <v>1.2924400000000001E-2</v>
      </c>
      <c r="GL38">
        <v>18.455300000000001</v>
      </c>
      <c r="GM38">
        <v>41.255000000000003</v>
      </c>
      <c r="GN38">
        <v>0.17211399999999999</v>
      </c>
      <c r="GO38">
        <v>19.3217</v>
      </c>
      <c r="GP38">
        <v>0</v>
      </c>
      <c r="GQ38">
        <v>38.309600000000003</v>
      </c>
      <c r="GR38">
        <v>117.53</v>
      </c>
      <c r="GS38">
        <v>374.08499999999998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491.62</v>
      </c>
      <c r="GZ38">
        <v>68.230599999999995</v>
      </c>
      <c r="HA38">
        <v>0</v>
      </c>
      <c r="HB38">
        <v>0</v>
      </c>
      <c r="HC38">
        <v>0</v>
      </c>
      <c r="HD38">
        <v>0</v>
      </c>
      <c r="HE38">
        <v>29.3826</v>
      </c>
      <c r="HF38">
        <v>0</v>
      </c>
      <c r="HG38">
        <v>97.61</v>
      </c>
      <c r="HH38">
        <v>0</v>
      </c>
      <c r="HI38">
        <v>0</v>
      </c>
      <c r="HJ38">
        <v>0</v>
      </c>
      <c r="HK38">
        <v>0</v>
      </c>
      <c r="HL38">
        <v>97.61</v>
      </c>
      <c r="HM38">
        <v>1.2199700000000001E-2</v>
      </c>
      <c r="HN38">
        <v>18.872</v>
      </c>
      <c r="HO38">
        <v>28.464200000000002</v>
      </c>
      <c r="HP38">
        <v>1.03467</v>
      </c>
      <c r="HQ38">
        <v>4.6056999999999997</v>
      </c>
      <c r="HR38">
        <v>7.62195</v>
      </c>
      <c r="HS38">
        <v>38.309600000000003</v>
      </c>
      <c r="HT38">
        <v>73.34</v>
      </c>
      <c r="HU38">
        <v>374.08499999999998</v>
      </c>
      <c r="HV38">
        <v>0</v>
      </c>
      <c r="HW38">
        <v>0</v>
      </c>
      <c r="HX38">
        <v>0</v>
      </c>
      <c r="HY38">
        <v>-25.2361</v>
      </c>
      <c r="HZ38">
        <v>-0.33190399999999998</v>
      </c>
      <c r="IA38">
        <v>447.43</v>
      </c>
      <c r="IB38">
        <v>53.701099999999997</v>
      </c>
      <c r="IC38">
        <v>0</v>
      </c>
      <c r="ID38">
        <v>0</v>
      </c>
      <c r="IE38">
        <v>0</v>
      </c>
      <c r="IF38">
        <v>0</v>
      </c>
      <c r="IG38">
        <v>0</v>
      </c>
      <c r="IH38">
        <v>0</v>
      </c>
      <c r="II38">
        <v>53.7</v>
      </c>
      <c r="IJ38">
        <v>0</v>
      </c>
      <c r="IK38">
        <v>0</v>
      </c>
      <c r="IL38">
        <v>0</v>
      </c>
      <c r="IM38">
        <v>0</v>
      </c>
      <c r="IN38">
        <v>53.7</v>
      </c>
      <c r="IO38">
        <v>2.2539199999999999</v>
      </c>
      <c r="IP38">
        <v>0.69958399999999998</v>
      </c>
      <c r="IQ38">
        <v>1.56386</v>
      </c>
      <c r="IR38">
        <v>6.5243200000000001E-3</v>
      </c>
      <c r="IS38">
        <v>0.73242700000000005</v>
      </c>
      <c r="IT38">
        <v>0.97041100000000002</v>
      </c>
      <c r="IU38">
        <v>1.4521999999999999</v>
      </c>
      <c r="IV38">
        <v>7.6789199999999997</v>
      </c>
      <c r="IW38">
        <v>14.1805</v>
      </c>
      <c r="IX38">
        <v>0</v>
      </c>
      <c r="IY38">
        <v>0</v>
      </c>
      <c r="IZ38">
        <v>0</v>
      </c>
      <c r="JA38">
        <v>0</v>
      </c>
      <c r="JB38">
        <v>0</v>
      </c>
      <c r="JC38">
        <v>21.859400000000001</v>
      </c>
      <c r="JD38">
        <v>1.77403</v>
      </c>
      <c r="JE38">
        <v>0.71538299999999999</v>
      </c>
      <c r="JF38">
        <v>1.0789899999999999</v>
      </c>
      <c r="JG38">
        <v>3.9221300000000001E-2</v>
      </c>
      <c r="JH38">
        <v>0.17458899999999999</v>
      </c>
      <c r="JI38">
        <v>0.28892499999999999</v>
      </c>
      <c r="JJ38">
        <v>1.4521999999999999</v>
      </c>
      <c r="JK38">
        <v>4.5541400000000003</v>
      </c>
      <c r="JL38">
        <v>14.1805</v>
      </c>
      <c r="JM38">
        <v>0</v>
      </c>
      <c r="JN38">
        <v>0</v>
      </c>
      <c r="JO38">
        <v>0</v>
      </c>
      <c r="JP38">
        <v>-0.95662400000000003</v>
      </c>
      <c r="JQ38">
        <v>-1.2581500000000001E-2</v>
      </c>
      <c r="JR38">
        <v>18.7346</v>
      </c>
    </row>
    <row r="39" spans="1:278" x14ac:dyDescent="0.3">
      <c r="A39" s="2"/>
      <c r="B39" s="20">
        <v>45968.587511574071</v>
      </c>
      <c r="C39" t="s">
        <v>140</v>
      </c>
      <c r="E39" t="s">
        <v>211</v>
      </c>
      <c r="F39" t="s">
        <v>243</v>
      </c>
      <c r="G39">
        <v>498589</v>
      </c>
      <c r="H39">
        <v>498589</v>
      </c>
      <c r="I39" t="s">
        <v>72</v>
      </c>
      <c r="J39" s="14">
        <v>0.14583333333333334</v>
      </c>
      <c r="K39" t="s">
        <v>74</v>
      </c>
      <c r="L39">
        <v>-8.1300000000000008</v>
      </c>
      <c r="M39" t="s">
        <v>73</v>
      </c>
      <c r="N39" t="s">
        <v>73</v>
      </c>
      <c r="O39" t="s">
        <v>246</v>
      </c>
      <c r="P39">
        <v>310.267</v>
      </c>
      <c r="Q39">
        <v>167802</v>
      </c>
      <c r="R39">
        <v>261721</v>
      </c>
      <c r="S39">
        <v>2727.92</v>
      </c>
      <c r="T39">
        <v>173533</v>
      </c>
      <c r="U39">
        <v>0</v>
      </c>
      <c r="V39">
        <v>674022</v>
      </c>
      <c r="W39" s="21" t="s">
        <v>296</v>
      </c>
      <c r="X39" s="21" t="s">
        <v>253</v>
      </c>
      <c r="Y39">
        <v>0</v>
      </c>
      <c r="Z39">
        <v>0</v>
      </c>
      <c r="AA39">
        <v>0</v>
      </c>
      <c r="AB39">
        <v>0</v>
      </c>
      <c r="AC39">
        <v>0</v>
      </c>
      <c r="AD39" s="21" t="s">
        <v>297</v>
      </c>
      <c r="AE39">
        <v>46599.4</v>
      </c>
      <c r="AF39">
        <v>0</v>
      </c>
      <c r="AG39">
        <v>0</v>
      </c>
      <c r="AH39">
        <v>0</v>
      </c>
      <c r="AI39">
        <v>0</v>
      </c>
      <c r="AJ39">
        <v>6171.86</v>
      </c>
      <c r="AK39">
        <v>0</v>
      </c>
      <c r="AL39">
        <v>52771.199999999997</v>
      </c>
      <c r="AM39">
        <v>0</v>
      </c>
      <c r="AN39">
        <v>0</v>
      </c>
      <c r="AO39">
        <v>0</v>
      </c>
      <c r="AP39">
        <v>0</v>
      </c>
      <c r="AQ39">
        <v>52771.199999999997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5.5111299999999996</v>
      </c>
      <c r="BF39">
        <v>1.4569700000000001</v>
      </c>
      <c r="BG39">
        <v>2.6352199999999999</v>
      </c>
      <c r="BH39">
        <v>2.2144400000000002E-2</v>
      </c>
      <c r="BI39">
        <v>1.7159199999999999</v>
      </c>
      <c r="BJ39">
        <v>0.66540600000000005</v>
      </c>
      <c r="BK39">
        <v>6.5511200000000001</v>
      </c>
      <c r="BL39">
        <v>0</v>
      </c>
      <c r="BM39">
        <v>18.5579</v>
      </c>
      <c r="BN39">
        <v>20.281300000000002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38.839199999999998</v>
      </c>
      <c r="BU39">
        <v>32.666800000000002</v>
      </c>
      <c r="BV39">
        <v>6.1723999999999997</v>
      </c>
      <c r="BW39">
        <v>0</v>
      </c>
      <c r="BX39">
        <v>35.25</v>
      </c>
      <c r="BY39" t="s">
        <v>76</v>
      </c>
      <c r="BZ39">
        <v>0</v>
      </c>
      <c r="CA39">
        <v>0</v>
      </c>
      <c r="CC39">
        <v>0</v>
      </c>
      <c r="CG39" t="s">
        <v>73</v>
      </c>
      <c r="CH39" t="s">
        <v>73</v>
      </c>
      <c r="CI39" t="s">
        <v>298</v>
      </c>
      <c r="CJ39">
        <v>314.30399999999997</v>
      </c>
      <c r="CK39">
        <v>148446</v>
      </c>
      <c r="CL39">
        <v>329830</v>
      </c>
      <c r="CM39">
        <v>8156.22</v>
      </c>
      <c r="CN39">
        <v>48976.3</v>
      </c>
      <c r="CO39">
        <v>148277</v>
      </c>
      <c r="CP39">
        <v>674022</v>
      </c>
      <c r="CQ39">
        <v>477136</v>
      </c>
      <c r="CR39" s="21" t="s">
        <v>253</v>
      </c>
      <c r="CS39">
        <v>0</v>
      </c>
      <c r="CT39">
        <v>0</v>
      </c>
      <c r="CU39">
        <v>0</v>
      </c>
      <c r="CV39">
        <v>-886888</v>
      </c>
      <c r="CW39">
        <v>6001.47</v>
      </c>
      <c r="CX39" s="21" t="s">
        <v>299</v>
      </c>
      <c r="CY39">
        <v>39669.599999999999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39669.599999999999</v>
      </c>
      <c r="DG39">
        <v>0</v>
      </c>
      <c r="DH39">
        <v>0</v>
      </c>
      <c r="DI39">
        <v>0</v>
      </c>
      <c r="DJ39">
        <v>0</v>
      </c>
      <c r="DK39">
        <v>39669.599999999999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4.6912399999999996</v>
      </c>
      <c r="DZ39">
        <v>1.25824</v>
      </c>
      <c r="EA39">
        <v>3.2000600000000001</v>
      </c>
      <c r="EB39">
        <v>6.7910899999999996E-2</v>
      </c>
      <c r="EC39">
        <v>0.45451799999999998</v>
      </c>
      <c r="ED39">
        <v>1.4592400000000001</v>
      </c>
      <c r="EE39">
        <v>6.5511200000000001</v>
      </c>
      <c r="EF39">
        <v>10.438499999999999</v>
      </c>
      <c r="EG39">
        <v>20.281300000000002</v>
      </c>
      <c r="EH39">
        <v>0</v>
      </c>
      <c r="EI39">
        <v>0</v>
      </c>
      <c r="EJ39">
        <v>0</v>
      </c>
      <c r="EK39">
        <v>-7.0489499999999996</v>
      </c>
      <c r="EL39">
        <v>-0.19489999999999999</v>
      </c>
      <c r="EM39">
        <v>30.719799999999999</v>
      </c>
      <c r="EN39">
        <v>26.032800000000002</v>
      </c>
      <c r="EO39">
        <v>4.6870599999999998</v>
      </c>
      <c r="EP39">
        <v>0</v>
      </c>
      <c r="EQ39">
        <v>0</v>
      </c>
      <c r="ES39">
        <v>0</v>
      </c>
      <c r="ET39">
        <v>0</v>
      </c>
      <c r="EV39">
        <v>0</v>
      </c>
      <c r="EW39">
        <v>5.6279599999999999E-2</v>
      </c>
      <c r="EX39">
        <v>2.6319400000000002</v>
      </c>
      <c r="EY39">
        <v>15.8338</v>
      </c>
      <c r="EZ39">
        <v>2.8732600000000002E-4</v>
      </c>
      <c r="FA39">
        <v>10.0839</v>
      </c>
      <c r="FB39">
        <v>0</v>
      </c>
      <c r="FC39">
        <v>21.6738</v>
      </c>
      <c r="FD39">
        <v>50.280099999999997</v>
      </c>
      <c r="FE39">
        <v>55.0364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105.316</v>
      </c>
      <c r="FL39">
        <v>5.6975499999999998E-2</v>
      </c>
      <c r="FM39">
        <v>1.6686799999999999</v>
      </c>
      <c r="FN39">
        <v>16.747</v>
      </c>
      <c r="FO39">
        <v>2.7208300000000001E-2</v>
      </c>
      <c r="FP39">
        <v>1.7507900000000001</v>
      </c>
      <c r="FQ39">
        <v>5.69665</v>
      </c>
      <c r="FR39">
        <v>21.6738</v>
      </c>
      <c r="FS39">
        <v>33.987000000000002</v>
      </c>
      <c r="FT39">
        <v>55.0364</v>
      </c>
      <c r="FU39">
        <v>0</v>
      </c>
      <c r="FV39">
        <v>0</v>
      </c>
      <c r="FW39">
        <v>0</v>
      </c>
      <c r="FX39">
        <v>-2.0423800000000001</v>
      </c>
      <c r="FY39">
        <v>-11.591799999999999</v>
      </c>
      <c r="FZ39">
        <v>89.023300000000006</v>
      </c>
      <c r="GA39" t="s">
        <v>275</v>
      </c>
      <c r="GB39" t="s">
        <v>353</v>
      </c>
      <c r="GC39" t="s">
        <v>244</v>
      </c>
      <c r="GD39" t="s">
        <v>276</v>
      </c>
      <c r="GE39" t="s">
        <v>277</v>
      </c>
      <c r="GF39" t="s">
        <v>354</v>
      </c>
      <c r="GG39" t="s">
        <v>355</v>
      </c>
      <c r="GH39" t="s">
        <v>356</v>
      </c>
      <c r="GK39">
        <v>4.2307200000000003E-2</v>
      </c>
      <c r="GL39">
        <v>5.2569400000000002</v>
      </c>
      <c r="GM39">
        <v>16.412700000000001</v>
      </c>
      <c r="GN39">
        <v>5.4043599999999997E-2</v>
      </c>
      <c r="GO39">
        <v>9.6919500000000003</v>
      </c>
      <c r="GP39">
        <v>0</v>
      </c>
      <c r="GQ39">
        <v>38.027700000000003</v>
      </c>
      <c r="GR39">
        <v>69.48</v>
      </c>
      <c r="GS39">
        <v>111.078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180.56</v>
      </c>
      <c r="GZ39">
        <v>254.58600000000001</v>
      </c>
      <c r="HA39">
        <v>0</v>
      </c>
      <c r="HB39">
        <v>0</v>
      </c>
      <c r="HC39">
        <v>0</v>
      </c>
      <c r="HD39">
        <v>0</v>
      </c>
      <c r="HE39">
        <v>33.718699999999998</v>
      </c>
      <c r="HF39">
        <v>0</v>
      </c>
      <c r="HG39">
        <v>288.31</v>
      </c>
      <c r="HH39">
        <v>0</v>
      </c>
      <c r="HI39">
        <v>0</v>
      </c>
      <c r="HJ39">
        <v>0</v>
      </c>
      <c r="HK39">
        <v>0</v>
      </c>
      <c r="HL39">
        <v>288.31</v>
      </c>
      <c r="HM39">
        <v>4.2742099999999998E-2</v>
      </c>
      <c r="HN39">
        <v>3.97879</v>
      </c>
      <c r="HO39">
        <v>18.047699999999999</v>
      </c>
      <c r="HP39">
        <v>0.20536499999999999</v>
      </c>
      <c r="HQ39">
        <v>2.1188199999999999</v>
      </c>
      <c r="HR39">
        <v>8.8340999999999994</v>
      </c>
      <c r="HS39">
        <v>38.027700000000003</v>
      </c>
      <c r="HT39">
        <v>43.41</v>
      </c>
      <c r="HU39">
        <v>111.078</v>
      </c>
      <c r="HV39">
        <v>0</v>
      </c>
      <c r="HW39">
        <v>0</v>
      </c>
      <c r="HX39">
        <v>0</v>
      </c>
      <c r="HY39">
        <v>-22.707899999999999</v>
      </c>
      <c r="HZ39">
        <v>-5.14337</v>
      </c>
      <c r="IA39">
        <v>154.49</v>
      </c>
      <c r="IB39">
        <v>216.727</v>
      </c>
      <c r="IC39">
        <v>0</v>
      </c>
      <c r="ID39">
        <v>0</v>
      </c>
      <c r="IE39">
        <v>0</v>
      </c>
      <c r="IF39">
        <v>0</v>
      </c>
      <c r="IG39">
        <v>0</v>
      </c>
      <c r="IH39">
        <v>0</v>
      </c>
      <c r="II39">
        <v>216.73</v>
      </c>
      <c r="IJ39">
        <v>0</v>
      </c>
      <c r="IK39">
        <v>0</v>
      </c>
      <c r="IL39">
        <v>0</v>
      </c>
      <c r="IM39">
        <v>0</v>
      </c>
      <c r="IN39">
        <v>216.73</v>
      </c>
      <c r="IO39">
        <v>8.4097399999999993</v>
      </c>
      <c r="IP39">
        <v>0.19927500000000001</v>
      </c>
      <c r="IQ39">
        <v>0.62215699999999996</v>
      </c>
      <c r="IR39">
        <v>2.0486300000000001E-3</v>
      </c>
      <c r="IS39">
        <v>0.36739300000000003</v>
      </c>
      <c r="IT39">
        <v>1.1136200000000001</v>
      </c>
      <c r="IU39">
        <v>1.4415199999999999</v>
      </c>
      <c r="IV39">
        <v>12.1557</v>
      </c>
      <c r="IW39">
        <v>4.2106199999999996</v>
      </c>
      <c r="IX39">
        <v>0</v>
      </c>
      <c r="IY39">
        <v>0</v>
      </c>
      <c r="IZ39">
        <v>0</v>
      </c>
      <c r="JA39">
        <v>0</v>
      </c>
      <c r="JB39">
        <v>0</v>
      </c>
      <c r="JC39">
        <v>16.366399999999999</v>
      </c>
      <c r="JD39">
        <v>7.1593799999999996</v>
      </c>
      <c r="JE39">
        <v>0.15082400000000001</v>
      </c>
      <c r="JF39">
        <v>0.68413400000000002</v>
      </c>
      <c r="JG39">
        <v>7.7847799999999998E-3</v>
      </c>
      <c r="JH39">
        <v>8.0318200000000006E-2</v>
      </c>
      <c r="JI39">
        <v>0.334874</v>
      </c>
      <c r="JJ39">
        <v>1.4415199999999999</v>
      </c>
      <c r="JK39">
        <v>8.80307</v>
      </c>
      <c r="JL39">
        <v>4.2106199999999996</v>
      </c>
      <c r="JM39">
        <v>0</v>
      </c>
      <c r="JN39">
        <v>0</v>
      </c>
      <c r="JO39">
        <v>0</v>
      </c>
      <c r="JP39">
        <v>-0.860788</v>
      </c>
      <c r="JQ39">
        <v>-0.19497</v>
      </c>
      <c r="JR39">
        <v>13.0137</v>
      </c>
    </row>
    <row r="40" spans="1:278" x14ac:dyDescent="0.3">
      <c r="A40" s="2"/>
      <c r="B40" s="20">
        <v>45968.590046296296</v>
      </c>
      <c r="C40" t="s">
        <v>177</v>
      </c>
      <c r="D40" s="21" t="s">
        <v>254</v>
      </c>
      <c r="E40" t="s">
        <v>211</v>
      </c>
      <c r="F40" t="s">
        <v>243</v>
      </c>
      <c r="G40">
        <v>498589</v>
      </c>
      <c r="H40">
        <v>498589</v>
      </c>
      <c r="I40" t="s">
        <v>72</v>
      </c>
      <c r="J40" s="14">
        <v>0.14861111111111111</v>
      </c>
      <c r="K40" t="s">
        <v>74</v>
      </c>
      <c r="L40">
        <v>-10.52</v>
      </c>
      <c r="M40" t="s">
        <v>73</v>
      </c>
      <c r="N40" t="s">
        <v>73</v>
      </c>
      <c r="O40" t="s">
        <v>300</v>
      </c>
      <c r="P40">
        <v>283.01400000000001</v>
      </c>
      <c r="Q40">
        <v>219474</v>
      </c>
      <c r="R40">
        <v>643857</v>
      </c>
      <c r="S40">
        <v>3822.28</v>
      </c>
      <c r="T40">
        <v>216191</v>
      </c>
      <c r="U40">
        <v>0</v>
      </c>
      <c r="V40">
        <v>678911</v>
      </c>
      <c r="W40" s="21" t="s">
        <v>301</v>
      </c>
      <c r="X40" s="21" t="s">
        <v>256</v>
      </c>
      <c r="Y40">
        <v>0</v>
      </c>
      <c r="Z40">
        <v>0</v>
      </c>
      <c r="AA40">
        <v>0</v>
      </c>
      <c r="AB40">
        <v>0</v>
      </c>
      <c r="AC40">
        <v>0</v>
      </c>
      <c r="AD40" s="21" t="s">
        <v>302</v>
      </c>
      <c r="AE40">
        <v>42506.8</v>
      </c>
      <c r="AF40">
        <v>0</v>
      </c>
      <c r="AG40">
        <v>0</v>
      </c>
      <c r="AH40">
        <v>0</v>
      </c>
      <c r="AI40">
        <v>0</v>
      </c>
      <c r="AJ40">
        <v>6284.67</v>
      </c>
      <c r="AK40">
        <v>0</v>
      </c>
      <c r="AL40">
        <v>48791.5</v>
      </c>
      <c r="AM40">
        <v>0</v>
      </c>
      <c r="AN40">
        <v>0</v>
      </c>
      <c r="AO40">
        <v>0</v>
      </c>
      <c r="AP40">
        <v>0</v>
      </c>
      <c r="AQ40">
        <v>48791.5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5.02867</v>
      </c>
      <c r="BF40">
        <v>1.9460599999999999</v>
      </c>
      <c r="BG40">
        <v>6.9512200000000002</v>
      </c>
      <c r="BH40">
        <v>3.1690000000000003E-2</v>
      </c>
      <c r="BI40">
        <v>2.1574200000000001</v>
      </c>
      <c r="BJ40">
        <v>0.67754700000000001</v>
      </c>
      <c r="BK40">
        <v>6.5943500000000004</v>
      </c>
      <c r="BL40">
        <v>0</v>
      </c>
      <c r="BM40">
        <v>23.387</v>
      </c>
      <c r="BN40">
        <v>53.061300000000003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76.4482</v>
      </c>
      <c r="BU40">
        <v>70.745800000000003</v>
      </c>
      <c r="BV40">
        <v>5.7024499999999998</v>
      </c>
      <c r="BW40">
        <v>0</v>
      </c>
      <c r="BX40">
        <v>1599</v>
      </c>
      <c r="BY40" t="s">
        <v>194</v>
      </c>
      <c r="BZ40">
        <v>1</v>
      </c>
      <c r="CA40">
        <v>0</v>
      </c>
      <c r="CC40">
        <v>0</v>
      </c>
      <c r="CG40" t="s">
        <v>73</v>
      </c>
      <c r="CH40" t="s">
        <v>73</v>
      </c>
      <c r="CI40" t="s">
        <v>303</v>
      </c>
      <c r="CJ40">
        <v>287.315</v>
      </c>
      <c r="CK40">
        <v>251438</v>
      </c>
      <c r="CL40">
        <v>512449</v>
      </c>
      <c r="CM40">
        <v>7904.37</v>
      </c>
      <c r="CN40">
        <v>46921.5</v>
      </c>
      <c r="CO40">
        <v>150801</v>
      </c>
      <c r="CP40">
        <v>678911</v>
      </c>
      <c r="CQ40">
        <v>762659</v>
      </c>
      <c r="CR40" s="21" t="s">
        <v>256</v>
      </c>
      <c r="CS40">
        <v>0</v>
      </c>
      <c r="CT40">
        <v>0</v>
      </c>
      <c r="CU40">
        <v>0</v>
      </c>
      <c r="CV40">
        <v>-886888</v>
      </c>
      <c r="CW40">
        <v>833.77700000000004</v>
      </c>
      <c r="CX40" s="21" t="s">
        <v>304</v>
      </c>
      <c r="CY40">
        <v>36186.199999999997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36186.199999999997</v>
      </c>
      <c r="DG40">
        <v>0</v>
      </c>
      <c r="DH40">
        <v>0</v>
      </c>
      <c r="DI40">
        <v>0</v>
      </c>
      <c r="DJ40">
        <v>0</v>
      </c>
      <c r="DK40">
        <v>36186.199999999997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4.2808599999999997</v>
      </c>
      <c r="DZ40">
        <v>2.18614</v>
      </c>
      <c r="EA40">
        <v>5.2782400000000003</v>
      </c>
      <c r="EB40">
        <v>6.5862699999999996E-2</v>
      </c>
      <c r="EC40">
        <v>0.43422899999999998</v>
      </c>
      <c r="ED40">
        <v>1.48068</v>
      </c>
      <c r="EE40">
        <v>6.5943500000000004</v>
      </c>
      <c r="EF40">
        <v>12.878399999999999</v>
      </c>
      <c r="EG40">
        <v>53.061300000000003</v>
      </c>
      <c r="EH40">
        <v>0</v>
      </c>
      <c r="EI40">
        <v>0</v>
      </c>
      <c r="EJ40">
        <v>0</v>
      </c>
      <c r="EK40">
        <v>-7.4263300000000001</v>
      </c>
      <c r="EL40">
        <v>-1.5622E-2</v>
      </c>
      <c r="EM40">
        <v>65.939700000000002</v>
      </c>
      <c r="EN40">
        <v>61.662599999999998</v>
      </c>
      <c r="EO40">
        <v>4.2770299999999999</v>
      </c>
      <c r="EP40">
        <v>0</v>
      </c>
      <c r="EQ40">
        <v>0</v>
      </c>
      <c r="ES40">
        <v>0</v>
      </c>
      <c r="ET40">
        <v>0</v>
      </c>
      <c r="EV40">
        <v>0</v>
      </c>
      <c r="EW40">
        <v>5.0758499999999998E-2</v>
      </c>
      <c r="EX40">
        <v>3.4308299999999998</v>
      </c>
      <c r="EY40">
        <v>67.0685</v>
      </c>
      <c r="EZ40">
        <v>4.1274699999999998E-4</v>
      </c>
      <c r="FA40">
        <v>11.824</v>
      </c>
      <c r="FB40">
        <v>0</v>
      </c>
      <c r="FC40">
        <v>21.947099999999999</v>
      </c>
      <c r="FD40">
        <v>104.322</v>
      </c>
      <c r="FE40">
        <v>427.38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531.702</v>
      </c>
      <c r="FL40">
        <v>5.1521600000000001E-2</v>
      </c>
      <c r="FM40">
        <v>2.1324999999999998</v>
      </c>
      <c r="FN40">
        <v>37.999000000000002</v>
      </c>
      <c r="FO40">
        <v>2.5770299999999999E-2</v>
      </c>
      <c r="FP40">
        <v>1.6613</v>
      </c>
      <c r="FQ40">
        <v>5.57585</v>
      </c>
      <c r="FR40">
        <v>21.947099999999999</v>
      </c>
      <c r="FS40">
        <v>67.229399999999998</v>
      </c>
      <c r="FT40">
        <v>427.38</v>
      </c>
      <c r="FU40">
        <v>0</v>
      </c>
      <c r="FV40">
        <v>0</v>
      </c>
      <c r="FW40">
        <v>0</v>
      </c>
      <c r="FX40">
        <v>-2.0423800000000001</v>
      </c>
      <c r="FY40">
        <v>-0.121292</v>
      </c>
      <c r="FZ40">
        <v>494.61</v>
      </c>
      <c r="GA40" t="s">
        <v>275</v>
      </c>
      <c r="GB40" t="s">
        <v>353</v>
      </c>
      <c r="GC40" t="s">
        <v>244</v>
      </c>
      <c r="GD40" t="s">
        <v>276</v>
      </c>
      <c r="GE40" t="s">
        <v>277</v>
      </c>
      <c r="GF40" t="s">
        <v>354</v>
      </c>
      <c r="GG40" t="s">
        <v>355</v>
      </c>
      <c r="GH40" t="s">
        <v>356</v>
      </c>
      <c r="GK40">
        <v>3.8658499999999998E-2</v>
      </c>
      <c r="GL40">
        <v>8.1227800000000006</v>
      </c>
      <c r="GM40">
        <v>49.986499999999999</v>
      </c>
      <c r="GN40">
        <v>9.53127E-2</v>
      </c>
      <c r="GO40">
        <v>12.745100000000001</v>
      </c>
      <c r="GP40">
        <v>0</v>
      </c>
      <c r="GQ40">
        <v>38.309600000000003</v>
      </c>
      <c r="GR40">
        <v>109.31</v>
      </c>
      <c r="GS40">
        <v>374.08499999999998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483.4</v>
      </c>
      <c r="GZ40">
        <v>232.227</v>
      </c>
      <c r="HA40">
        <v>0</v>
      </c>
      <c r="HB40">
        <v>0</v>
      </c>
      <c r="HC40">
        <v>0</v>
      </c>
      <c r="HD40">
        <v>0</v>
      </c>
      <c r="HE40">
        <v>34.335000000000001</v>
      </c>
      <c r="HF40">
        <v>0</v>
      </c>
      <c r="HG40">
        <v>266.57</v>
      </c>
      <c r="HH40">
        <v>0</v>
      </c>
      <c r="HI40">
        <v>0</v>
      </c>
      <c r="HJ40">
        <v>0</v>
      </c>
      <c r="HK40">
        <v>0</v>
      </c>
      <c r="HL40">
        <v>266.57</v>
      </c>
      <c r="HM40">
        <v>3.9204900000000001E-2</v>
      </c>
      <c r="HN40">
        <v>8.6329600000000006</v>
      </c>
      <c r="HO40">
        <v>34.711799999999997</v>
      </c>
      <c r="HP40">
        <v>0.20041</v>
      </c>
      <c r="HQ40">
        <v>2.00474</v>
      </c>
      <c r="HR40">
        <v>8.9329199999999993</v>
      </c>
      <c r="HS40">
        <v>38.309600000000003</v>
      </c>
      <c r="HT40">
        <v>69.349999999999994</v>
      </c>
      <c r="HU40">
        <v>374.08499999999998</v>
      </c>
      <c r="HV40">
        <v>0</v>
      </c>
      <c r="HW40">
        <v>0</v>
      </c>
      <c r="HX40">
        <v>0</v>
      </c>
      <c r="HY40">
        <v>-22.707899999999999</v>
      </c>
      <c r="HZ40">
        <v>-0.75511099999999998</v>
      </c>
      <c r="IA40">
        <v>443.44</v>
      </c>
      <c r="IB40">
        <v>197.696</v>
      </c>
      <c r="IC40">
        <v>0</v>
      </c>
      <c r="ID40">
        <v>0</v>
      </c>
      <c r="IE40">
        <v>0</v>
      </c>
      <c r="IF40">
        <v>0</v>
      </c>
      <c r="IG40">
        <v>0</v>
      </c>
      <c r="IH40">
        <v>0</v>
      </c>
      <c r="II40">
        <v>197.7</v>
      </c>
      <c r="IJ40">
        <v>0</v>
      </c>
      <c r="IK40">
        <v>0</v>
      </c>
      <c r="IL40">
        <v>0</v>
      </c>
      <c r="IM40">
        <v>0</v>
      </c>
      <c r="IN40">
        <v>197.7</v>
      </c>
      <c r="IO40">
        <v>7.6711600000000004</v>
      </c>
      <c r="IP40">
        <v>0.30791099999999999</v>
      </c>
      <c r="IQ40">
        <v>1.8948400000000001</v>
      </c>
      <c r="IR40">
        <v>3.6130200000000002E-3</v>
      </c>
      <c r="IS40">
        <v>0.48312899999999998</v>
      </c>
      <c r="IT40">
        <v>1.1339699999999999</v>
      </c>
      <c r="IU40">
        <v>1.4521999999999999</v>
      </c>
      <c r="IV40">
        <v>12.9468</v>
      </c>
      <c r="IW40">
        <v>14.1805</v>
      </c>
      <c r="IX40">
        <v>0</v>
      </c>
      <c r="IY40">
        <v>0</v>
      </c>
      <c r="IZ40">
        <v>0</v>
      </c>
      <c r="JA40">
        <v>0</v>
      </c>
      <c r="JB40">
        <v>0</v>
      </c>
      <c r="JC40">
        <v>27.127300000000002</v>
      </c>
      <c r="JD40">
        <v>6.5307199999999996</v>
      </c>
      <c r="JE40">
        <v>0.32724999999999999</v>
      </c>
      <c r="JF40">
        <v>1.31582</v>
      </c>
      <c r="JG40">
        <v>7.5969599999999998E-3</v>
      </c>
      <c r="JH40">
        <v>7.5993699999999997E-2</v>
      </c>
      <c r="JI40">
        <v>0.33861999999999998</v>
      </c>
      <c r="JJ40">
        <v>1.4521999999999999</v>
      </c>
      <c r="JK40">
        <v>9.1587899999999998</v>
      </c>
      <c r="JL40">
        <v>14.1805</v>
      </c>
      <c r="JM40">
        <v>0</v>
      </c>
      <c r="JN40">
        <v>0</v>
      </c>
      <c r="JO40">
        <v>0</v>
      </c>
      <c r="JP40">
        <v>-0.860788</v>
      </c>
      <c r="JQ40">
        <v>-2.8624E-2</v>
      </c>
      <c r="JR40">
        <v>23.339300000000001</v>
      </c>
    </row>
    <row r="41" spans="1:278" x14ac:dyDescent="0.3">
      <c r="A41" s="2"/>
      <c r="B41" s="20">
        <v>45968.592557870368</v>
      </c>
      <c r="C41" t="s">
        <v>141</v>
      </c>
      <c r="E41" t="s">
        <v>211</v>
      </c>
      <c r="F41" t="s">
        <v>243</v>
      </c>
      <c r="G41">
        <v>498589</v>
      </c>
      <c r="H41">
        <v>498589</v>
      </c>
      <c r="I41" t="s">
        <v>72</v>
      </c>
      <c r="J41" s="14">
        <v>0.14791666666666667</v>
      </c>
      <c r="K41" t="s">
        <v>74</v>
      </c>
      <c r="L41">
        <v>-7.79</v>
      </c>
      <c r="M41" t="s">
        <v>73</v>
      </c>
      <c r="N41" t="s">
        <v>73</v>
      </c>
      <c r="O41" t="s">
        <v>246</v>
      </c>
      <c r="P41">
        <v>310.267</v>
      </c>
      <c r="Q41">
        <v>133095</v>
      </c>
      <c r="R41">
        <v>261720</v>
      </c>
      <c r="S41">
        <v>2684.95</v>
      </c>
      <c r="T41">
        <v>169810</v>
      </c>
      <c r="U41">
        <v>0</v>
      </c>
      <c r="V41">
        <v>674022</v>
      </c>
      <c r="W41" s="21" t="s">
        <v>305</v>
      </c>
      <c r="X41" s="21" t="s">
        <v>253</v>
      </c>
      <c r="Y41">
        <v>0</v>
      </c>
      <c r="Z41">
        <v>0</v>
      </c>
      <c r="AA41">
        <v>0</v>
      </c>
      <c r="AB41">
        <v>0</v>
      </c>
      <c r="AC41">
        <v>0</v>
      </c>
      <c r="AD41" s="21" t="s">
        <v>306</v>
      </c>
      <c r="AE41">
        <v>46599.1</v>
      </c>
      <c r="AF41">
        <v>0</v>
      </c>
      <c r="AG41">
        <v>0</v>
      </c>
      <c r="AH41">
        <v>0</v>
      </c>
      <c r="AI41">
        <v>0</v>
      </c>
      <c r="AJ41">
        <v>6171.86</v>
      </c>
      <c r="AK41">
        <v>0</v>
      </c>
      <c r="AL41">
        <v>52770.9</v>
      </c>
      <c r="AM41">
        <v>0</v>
      </c>
      <c r="AN41">
        <v>0</v>
      </c>
      <c r="AO41">
        <v>0</v>
      </c>
      <c r="AP41">
        <v>0</v>
      </c>
      <c r="AQ41">
        <v>52770.9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5.5110999999999999</v>
      </c>
      <c r="BF41">
        <v>1.1556200000000001</v>
      </c>
      <c r="BG41">
        <v>2.6352099999999998</v>
      </c>
      <c r="BH41">
        <v>2.1795999999999999E-2</v>
      </c>
      <c r="BI41">
        <v>1.68096</v>
      </c>
      <c r="BJ41">
        <v>0.66540600000000005</v>
      </c>
      <c r="BK41">
        <v>6.5511200000000001</v>
      </c>
      <c r="BL41">
        <v>0</v>
      </c>
      <c r="BM41">
        <v>18.2212</v>
      </c>
      <c r="BN41">
        <v>20.281300000000002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38.502499999999998</v>
      </c>
      <c r="BU41">
        <v>32.330199999999998</v>
      </c>
      <c r="BV41">
        <v>6.1723699999999999</v>
      </c>
      <c r="BW41">
        <v>0</v>
      </c>
      <c r="BX41">
        <v>35.25</v>
      </c>
      <c r="BY41" t="s">
        <v>76</v>
      </c>
      <c r="BZ41">
        <v>0</v>
      </c>
      <c r="CA41">
        <v>0</v>
      </c>
      <c r="CC41">
        <v>0</v>
      </c>
      <c r="CG41" t="s">
        <v>73</v>
      </c>
      <c r="CH41" t="s">
        <v>73</v>
      </c>
      <c r="CI41" t="s">
        <v>298</v>
      </c>
      <c r="CJ41">
        <v>314.30399999999997</v>
      </c>
      <c r="CK41">
        <v>148446</v>
      </c>
      <c r="CL41">
        <v>329830</v>
      </c>
      <c r="CM41">
        <v>8156.22</v>
      </c>
      <c r="CN41">
        <v>48976.3</v>
      </c>
      <c r="CO41">
        <v>148277</v>
      </c>
      <c r="CP41">
        <v>674022</v>
      </c>
      <c r="CQ41">
        <v>477136</v>
      </c>
      <c r="CR41" s="21" t="s">
        <v>253</v>
      </c>
      <c r="CS41">
        <v>0</v>
      </c>
      <c r="CT41">
        <v>0</v>
      </c>
      <c r="CU41">
        <v>0</v>
      </c>
      <c r="CV41">
        <v>-886888</v>
      </c>
      <c r="CW41">
        <v>6001.47</v>
      </c>
      <c r="CX41" s="21" t="s">
        <v>299</v>
      </c>
      <c r="CY41">
        <v>39669.599999999999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39669.599999999999</v>
      </c>
      <c r="DG41">
        <v>0</v>
      </c>
      <c r="DH41">
        <v>0</v>
      </c>
      <c r="DI41">
        <v>0</v>
      </c>
      <c r="DJ41">
        <v>0</v>
      </c>
      <c r="DK41">
        <v>39669.599999999999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4.6912399999999996</v>
      </c>
      <c r="DZ41">
        <v>1.25824</v>
      </c>
      <c r="EA41">
        <v>3.2000600000000001</v>
      </c>
      <c r="EB41">
        <v>6.7910899999999996E-2</v>
      </c>
      <c r="EC41">
        <v>0.45451799999999998</v>
      </c>
      <c r="ED41">
        <v>1.4592400000000001</v>
      </c>
      <c r="EE41">
        <v>6.5511200000000001</v>
      </c>
      <c r="EF41">
        <v>10.438499999999999</v>
      </c>
      <c r="EG41">
        <v>20.281300000000002</v>
      </c>
      <c r="EH41">
        <v>0</v>
      </c>
      <c r="EI41">
        <v>0</v>
      </c>
      <c r="EJ41">
        <v>0</v>
      </c>
      <c r="EK41">
        <v>-7.0489499999999996</v>
      </c>
      <c r="EL41">
        <v>-0.19489999999999999</v>
      </c>
      <c r="EM41">
        <v>30.719799999999999</v>
      </c>
      <c r="EN41">
        <v>26.032800000000002</v>
      </c>
      <c r="EO41">
        <v>4.6870599999999998</v>
      </c>
      <c r="EP41">
        <v>0</v>
      </c>
      <c r="EQ41">
        <v>0</v>
      </c>
      <c r="ES41">
        <v>0</v>
      </c>
      <c r="ET41">
        <v>0</v>
      </c>
      <c r="EV41">
        <v>0</v>
      </c>
      <c r="EW41">
        <v>5.6279599999999999E-2</v>
      </c>
      <c r="EX41">
        <v>2.0874799999999998</v>
      </c>
      <c r="EY41">
        <v>15.8338</v>
      </c>
      <c r="EZ41">
        <v>2.89246E-4</v>
      </c>
      <c r="FA41">
        <v>9.9387799999999995</v>
      </c>
      <c r="FB41">
        <v>0</v>
      </c>
      <c r="FC41">
        <v>21.6738</v>
      </c>
      <c r="FD41">
        <v>49.590400000000002</v>
      </c>
      <c r="FE41">
        <v>55.0364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104.627</v>
      </c>
      <c r="FL41">
        <v>5.6975499999999998E-2</v>
      </c>
      <c r="FM41">
        <v>1.6686799999999999</v>
      </c>
      <c r="FN41">
        <v>16.747</v>
      </c>
      <c r="FO41">
        <v>2.7208300000000001E-2</v>
      </c>
      <c r="FP41">
        <v>1.7507900000000001</v>
      </c>
      <c r="FQ41">
        <v>5.69665</v>
      </c>
      <c r="FR41">
        <v>21.6738</v>
      </c>
      <c r="FS41">
        <v>33.987000000000002</v>
      </c>
      <c r="FT41">
        <v>55.0364</v>
      </c>
      <c r="FU41">
        <v>0</v>
      </c>
      <c r="FV41">
        <v>0</v>
      </c>
      <c r="FW41">
        <v>0</v>
      </c>
      <c r="FX41">
        <v>-2.0423800000000001</v>
      </c>
      <c r="FY41">
        <v>-11.591799999999999</v>
      </c>
      <c r="FZ41">
        <v>89.023300000000006</v>
      </c>
      <c r="GA41" t="s">
        <v>275</v>
      </c>
      <c r="GB41" t="s">
        <v>353</v>
      </c>
      <c r="GC41" t="s">
        <v>244</v>
      </c>
      <c r="GD41" t="s">
        <v>276</v>
      </c>
      <c r="GE41" t="s">
        <v>277</v>
      </c>
      <c r="GF41" t="s">
        <v>354</v>
      </c>
      <c r="GG41" t="s">
        <v>355</v>
      </c>
      <c r="GH41" t="s">
        <v>356</v>
      </c>
      <c r="GK41">
        <v>4.2307200000000003E-2</v>
      </c>
      <c r="GL41">
        <v>4.1696600000000004</v>
      </c>
      <c r="GM41">
        <v>16.412700000000001</v>
      </c>
      <c r="GN41">
        <v>5.3214299999999999E-2</v>
      </c>
      <c r="GO41">
        <v>9.5281699999999994</v>
      </c>
      <c r="GP41">
        <v>0</v>
      </c>
      <c r="GQ41">
        <v>38.027700000000003</v>
      </c>
      <c r="GR41">
        <v>68.23</v>
      </c>
      <c r="GS41">
        <v>111.078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179.31</v>
      </c>
      <c r="GZ41">
        <v>254.58500000000001</v>
      </c>
      <c r="HA41">
        <v>0</v>
      </c>
      <c r="HB41">
        <v>0</v>
      </c>
      <c r="HC41">
        <v>0</v>
      </c>
      <c r="HD41">
        <v>0</v>
      </c>
      <c r="HE41">
        <v>33.718699999999998</v>
      </c>
      <c r="HF41">
        <v>0</v>
      </c>
      <c r="HG41">
        <v>288.3</v>
      </c>
      <c r="HH41">
        <v>0</v>
      </c>
      <c r="HI41">
        <v>0</v>
      </c>
      <c r="HJ41">
        <v>0</v>
      </c>
      <c r="HK41">
        <v>0</v>
      </c>
      <c r="HL41">
        <v>288.3</v>
      </c>
      <c r="HM41">
        <v>4.2742099999999998E-2</v>
      </c>
      <c r="HN41">
        <v>3.97879</v>
      </c>
      <c r="HO41">
        <v>18.047699999999999</v>
      </c>
      <c r="HP41">
        <v>0.20536499999999999</v>
      </c>
      <c r="HQ41">
        <v>2.1188199999999999</v>
      </c>
      <c r="HR41">
        <v>8.8340999999999994</v>
      </c>
      <c r="HS41">
        <v>38.027700000000003</v>
      </c>
      <c r="HT41">
        <v>43.41</v>
      </c>
      <c r="HU41">
        <v>111.078</v>
      </c>
      <c r="HV41">
        <v>0</v>
      </c>
      <c r="HW41">
        <v>0</v>
      </c>
      <c r="HX41">
        <v>0</v>
      </c>
      <c r="HY41">
        <v>-22.707899999999999</v>
      </c>
      <c r="HZ41">
        <v>-5.14337</v>
      </c>
      <c r="IA41">
        <v>154.49</v>
      </c>
      <c r="IB41">
        <v>216.727</v>
      </c>
      <c r="IC41">
        <v>0</v>
      </c>
      <c r="ID41">
        <v>0</v>
      </c>
      <c r="IE41">
        <v>0</v>
      </c>
      <c r="IF41">
        <v>0</v>
      </c>
      <c r="IG41">
        <v>0</v>
      </c>
      <c r="IH41">
        <v>0</v>
      </c>
      <c r="II41">
        <v>216.73</v>
      </c>
      <c r="IJ41">
        <v>0</v>
      </c>
      <c r="IK41">
        <v>0</v>
      </c>
      <c r="IL41">
        <v>0</v>
      </c>
      <c r="IM41">
        <v>0</v>
      </c>
      <c r="IN41">
        <v>216.73</v>
      </c>
      <c r="IO41">
        <v>8.4096899999999994</v>
      </c>
      <c r="IP41">
        <v>0.15806000000000001</v>
      </c>
      <c r="IQ41">
        <v>0.62215699999999996</v>
      </c>
      <c r="IR41">
        <v>2.0171999999999998E-3</v>
      </c>
      <c r="IS41">
        <v>0.36118499999999998</v>
      </c>
      <c r="IT41">
        <v>1.1136200000000001</v>
      </c>
      <c r="IU41">
        <v>1.4415199999999999</v>
      </c>
      <c r="IV41">
        <v>12.1082</v>
      </c>
      <c r="IW41">
        <v>4.2106199999999996</v>
      </c>
      <c r="IX41">
        <v>0</v>
      </c>
      <c r="IY41">
        <v>0</v>
      </c>
      <c r="IZ41">
        <v>0</v>
      </c>
      <c r="JA41">
        <v>0</v>
      </c>
      <c r="JB41">
        <v>0</v>
      </c>
      <c r="JC41">
        <v>16.318899999999999</v>
      </c>
      <c r="JD41">
        <v>7.1593799999999996</v>
      </c>
      <c r="JE41">
        <v>0.15082400000000001</v>
      </c>
      <c r="JF41">
        <v>0.68413400000000002</v>
      </c>
      <c r="JG41">
        <v>7.7847799999999998E-3</v>
      </c>
      <c r="JH41">
        <v>8.0318200000000006E-2</v>
      </c>
      <c r="JI41">
        <v>0.334874</v>
      </c>
      <c r="JJ41">
        <v>1.4415199999999999</v>
      </c>
      <c r="JK41">
        <v>8.80307</v>
      </c>
      <c r="JL41">
        <v>4.2106199999999996</v>
      </c>
      <c r="JM41">
        <v>0</v>
      </c>
      <c r="JN41">
        <v>0</v>
      </c>
      <c r="JO41">
        <v>0</v>
      </c>
      <c r="JP41">
        <v>-0.860788</v>
      </c>
      <c r="JQ41">
        <v>-0.19497</v>
      </c>
      <c r="JR41">
        <v>13.0137</v>
      </c>
    </row>
    <row r="42" spans="1:278" x14ac:dyDescent="0.3">
      <c r="A42" s="2"/>
      <c r="B42" s="20">
        <v>45968.595023148147</v>
      </c>
      <c r="C42" t="s">
        <v>142</v>
      </c>
      <c r="E42" t="s">
        <v>211</v>
      </c>
      <c r="F42" t="s">
        <v>243</v>
      </c>
      <c r="G42">
        <v>498589</v>
      </c>
      <c r="H42">
        <v>498589</v>
      </c>
      <c r="I42" t="s">
        <v>72</v>
      </c>
      <c r="J42" s="14">
        <v>0.14444444444444443</v>
      </c>
      <c r="K42" t="s">
        <v>74</v>
      </c>
      <c r="L42">
        <v>-7.99</v>
      </c>
      <c r="M42" t="s">
        <v>73</v>
      </c>
      <c r="N42" t="s">
        <v>73</v>
      </c>
      <c r="O42" t="s">
        <v>307</v>
      </c>
      <c r="P42">
        <v>310.26499999999999</v>
      </c>
      <c r="Q42">
        <v>155026</v>
      </c>
      <c r="R42">
        <v>261693</v>
      </c>
      <c r="S42">
        <v>2672.51</v>
      </c>
      <c r="T42">
        <v>171147</v>
      </c>
      <c r="U42">
        <v>0</v>
      </c>
      <c r="V42">
        <v>674022</v>
      </c>
      <c r="W42" s="21" t="s">
        <v>258</v>
      </c>
      <c r="X42" s="21" t="s">
        <v>253</v>
      </c>
      <c r="Y42">
        <v>0</v>
      </c>
      <c r="Z42">
        <v>0</v>
      </c>
      <c r="AA42">
        <v>0</v>
      </c>
      <c r="AB42">
        <v>0</v>
      </c>
      <c r="AC42">
        <v>0</v>
      </c>
      <c r="AD42" s="21" t="s">
        <v>259</v>
      </c>
      <c r="AE42">
        <v>46599.1</v>
      </c>
      <c r="AF42">
        <v>0</v>
      </c>
      <c r="AG42">
        <v>0</v>
      </c>
      <c r="AH42">
        <v>0</v>
      </c>
      <c r="AI42">
        <v>0</v>
      </c>
      <c r="AJ42">
        <v>6171.86</v>
      </c>
      <c r="AK42">
        <v>0</v>
      </c>
      <c r="AL42">
        <v>52770.9</v>
      </c>
      <c r="AM42">
        <v>0</v>
      </c>
      <c r="AN42">
        <v>0</v>
      </c>
      <c r="AO42">
        <v>0</v>
      </c>
      <c r="AP42">
        <v>0</v>
      </c>
      <c r="AQ42">
        <v>52770.9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5.5111100000000004</v>
      </c>
      <c r="BF42">
        <v>1.3469100000000001</v>
      </c>
      <c r="BG42">
        <v>2.6349900000000002</v>
      </c>
      <c r="BH42">
        <v>2.16797E-2</v>
      </c>
      <c r="BI42">
        <v>1.6953800000000001</v>
      </c>
      <c r="BJ42">
        <v>0.66540600000000005</v>
      </c>
      <c r="BK42">
        <v>6.5511200000000001</v>
      </c>
      <c r="BL42">
        <v>0</v>
      </c>
      <c r="BM42">
        <v>18.426600000000001</v>
      </c>
      <c r="BN42">
        <v>20.281300000000002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38.707900000000002</v>
      </c>
      <c r="BU42">
        <v>32.535499999999999</v>
      </c>
      <c r="BV42">
        <v>6.1723800000000004</v>
      </c>
      <c r="BW42">
        <v>0</v>
      </c>
      <c r="BX42">
        <v>35.25</v>
      </c>
      <c r="BY42" t="s">
        <v>76</v>
      </c>
      <c r="BZ42">
        <v>0</v>
      </c>
      <c r="CA42">
        <v>0</v>
      </c>
      <c r="CC42">
        <v>0</v>
      </c>
      <c r="CG42" t="s">
        <v>73</v>
      </c>
      <c r="CH42" t="s">
        <v>73</v>
      </c>
      <c r="CI42" t="s">
        <v>298</v>
      </c>
      <c r="CJ42">
        <v>314.30399999999997</v>
      </c>
      <c r="CK42">
        <v>148446</v>
      </c>
      <c r="CL42">
        <v>329830</v>
      </c>
      <c r="CM42">
        <v>8156.22</v>
      </c>
      <c r="CN42">
        <v>48976.3</v>
      </c>
      <c r="CO42">
        <v>148277</v>
      </c>
      <c r="CP42">
        <v>674022</v>
      </c>
      <c r="CQ42">
        <v>477136</v>
      </c>
      <c r="CR42" s="21" t="s">
        <v>253</v>
      </c>
      <c r="CS42">
        <v>0</v>
      </c>
      <c r="CT42">
        <v>0</v>
      </c>
      <c r="CU42">
        <v>0</v>
      </c>
      <c r="CV42">
        <v>-886888</v>
      </c>
      <c r="CW42">
        <v>6001.47</v>
      </c>
      <c r="CX42" s="21" t="s">
        <v>299</v>
      </c>
      <c r="CY42">
        <v>39669.599999999999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39669.599999999999</v>
      </c>
      <c r="DG42">
        <v>0</v>
      </c>
      <c r="DH42">
        <v>0</v>
      </c>
      <c r="DI42">
        <v>0</v>
      </c>
      <c r="DJ42">
        <v>0</v>
      </c>
      <c r="DK42">
        <v>39669.599999999999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4.6912399999999996</v>
      </c>
      <c r="DZ42">
        <v>1.25824</v>
      </c>
      <c r="EA42">
        <v>3.2000600000000001</v>
      </c>
      <c r="EB42">
        <v>6.7910899999999996E-2</v>
      </c>
      <c r="EC42">
        <v>0.45451799999999998</v>
      </c>
      <c r="ED42">
        <v>1.4592400000000001</v>
      </c>
      <c r="EE42">
        <v>6.5511200000000001</v>
      </c>
      <c r="EF42">
        <v>10.438499999999999</v>
      </c>
      <c r="EG42">
        <v>20.281300000000002</v>
      </c>
      <c r="EH42">
        <v>0</v>
      </c>
      <c r="EI42">
        <v>0</v>
      </c>
      <c r="EJ42">
        <v>0</v>
      </c>
      <c r="EK42">
        <v>-7.0489499999999996</v>
      </c>
      <c r="EL42">
        <v>-0.19489999999999999</v>
      </c>
      <c r="EM42">
        <v>30.719799999999999</v>
      </c>
      <c r="EN42">
        <v>26.032800000000002</v>
      </c>
      <c r="EO42">
        <v>4.6870599999999998</v>
      </c>
      <c r="EP42">
        <v>0</v>
      </c>
      <c r="EQ42">
        <v>0</v>
      </c>
      <c r="ES42">
        <v>0</v>
      </c>
      <c r="ET42">
        <v>0</v>
      </c>
      <c r="EV42">
        <v>0</v>
      </c>
      <c r="EW42">
        <v>5.6279799999999998E-2</v>
      </c>
      <c r="EX42">
        <v>2.4039700000000002</v>
      </c>
      <c r="EY42">
        <v>15.834</v>
      </c>
      <c r="EZ42">
        <v>2.7490499999999998E-4</v>
      </c>
      <c r="FA42">
        <v>10.076499999999999</v>
      </c>
      <c r="FB42">
        <v>0</v>
      </c>
      <c r="FC42">
        <v>21.6738</v>
      </c>
      <c r="FD42">
        <v>50.044899999999998</v>
      </c>
      <c r="FE42">
        <v>55.0364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105.081</v>
      </c>
      <c r="FL42">
        <v>5.6975499999999998E-2</v>
      </c>
      <c r="FM42">
        <v>1.6686799999999999</v>
      </c>
      <c r="FN42">
        <v>16.747</v>
      </c>
      <c r="FO42">
        <v>2.7208300000000001E-2</v>
      </c>
      <c r="FP42">
        <v>1.7507900000000001</v>
      </c>
      <c r="FQ42">
        <v>5.69665</v>
      </c>
      <c r="FR42">
        <v>21.6738</v>
      </c>
      <c r="FS42">
        <v>33.987000000000002</v>
      </c>
      <c r="FT42">
        <v>55.0364</v>
      </c>
      <c r="FU42">
        <v>0</v>
      </c>
      <c r="FV42">
        <v>0</v>
      </c>
      <c r="FW42">
        <v>0</v>
      </c>
      <c r="FX42">
        <v>-2.0423800000000001</v>
      </c>
      <c r="FY42">
        <v>-11.591799999999999</v>
      </c>
      <c r="FZ42">
        <v>89.023300000000006</v>
      </c>
      <c r="GA42" t="s">
        <v>275</v>
      </c>
      <c r="GB42" t="s">
        <v>353</v>
      </c>
      <c r="GC42" t="s">
        <v>244</v>
      </c>
      <c r="GD42" t="s">
        <v>276</v>
      </c>
      <c r="GE42" t="s">
        <v>277</v>
      </c>
      <c r="GF42" t="s">
        <v>354</v>
      </c>
      <c r="GG42" t="s">
        <v>355</v>
      </c>
      <c r="GH42" t="s">
        <v>356</v>
      </c>
      <c r="GK42">
        <v>4.23071E-2</v>
      </c>
      <c r="GL42">
        <v>4.8944400000000003</v>
      </c>
      <c r="GM42">
        <v>16.412299999999998</v>
      </c>
      <c r="GN42">
        <v>5.2567299999999997E-2</v>
      </c>
      <c r="GO42">
        <v>9.6102799999999995</v>
      </c>
      <c r="GP42">
        <v>0</v>
      </c>
      <c r="GQ42">
        <v>38.027700000000003</v>
      </c>
      <c r="GR42">
        <v>69.03</v>
      </c>
      <c r="GS42">
        <v>111.078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180.11</v>
      </c>
      <c r="GZ42">
        <v>254.58500000000001</v>
      </c>
      <c r="HA42">
        <v>0</v>
      </c>
      <c r="HB42">
        <v>0</v>
      </c>
      <c r="HC42">
        <v>0</v>
      </c>
      <c r="HD42">
        <v>0</v>
      </c>
      <c r="HE42">
        <v>33.718699999999998</v>
      </c>
      <c r="HF42">
        <v>0</v>
      </c>
      <c r="HG42">
        <v>288.3</v>
      </c>
      <c r="HH42">
        <v>0</v>
      </c>
      <c r="HI42">
        <v>0</v>
      </c>
      <c r="HJ42">
        <v>0</v>
      </c>
      <c r="HK42">
        <v>0</v>
      </c>
      <c r="HL42">
        <v>288.3</v>
      </c>
      <c r="HM42">
        <v>4.2742099999999998E-2</v>
      </c>
      <c r="HN42">
        <v>3.97879</v>
      </c>
      <c r="HO42">
        <v>18.047699999999999</v>
      </c>
      <c r="HP42">
        <v>0.20536499999999999</v>
      </c>
      <c r="HQ42">
        <v>2.1188199999999999</v>
      </c>
      <c r="HR42">
        <v>8.8340999999999994</v>
      </c>
      <c r="HS42">
        <v>38.027700000000003</v>
      </c>
      <c r="HT42">
        <v>43.41</v>
      </c>
      <c r="HU42">
        <v>111.078</v>
      </c>
      <c r="HV42">
        <v>0</v>
      </c>
      <c r="HW42">
        <v>0</v>
      </c>
      <c r="HX42">
        <v>0</v>
      </c>
      <c r="HY42">
        <v>-22.707899999999999</v>
      </c>
      <c r="HZ42">
        <v>-5.14337</v>
      </c>
      <c r="IA42">
        <v>154.49</v>
      </c>
      <c r="IB42">
        <v>216.727</v>
      </c>
      <c r="IC42">
        <v>0</v>
      </c>
      <c r="ID42">
        <v>0</v>
      </c>
      <c r="IE42">
        <v>0</v>
      </c>
      <c r="IF42">
        <v>0</v>
      </c>
      <c r="IG42">
        <v>0</v>
      </c>
      <c r="IH42">
        <v>0</v>
      </c>
      <c r="II42">
        <v>216.73</v>
      </c>
      <c r="IJ42">
        <v>0</v>
      </c>
      <c r="IK42">
        <v>0</v>
      </c>
      <c r="IL42">
        <v>0</v>
      </c>
      <c r="IM42">
        <v>0</v>
      </c>
      <c r="IN42">
        <v>216.73</v>
      </c>
      <c r="IO42">
        <v>8.4096899999999994</v>
      </c>
      <c r="IP42">
        <v>0.185534</v>
      </c>
      <c r="IQ42">
        <v>0.62214199999999997</v>
      </c>
      <c r="IR42">
        <v>1.9926700000000002E-3</v>
      </c>
      <c r="IS42">
        <v>0.36429699999999998</v>
      </c>
      <c r="IT42">
        <v>1.1136200000000001</v>
      </c>
      <c r="IU42">
        <v>1.4415199999999999</v>
      </c>
      <c r="IV42">
        <v>12.1388</v>
      </c>
      <c r="IW42">
        <v>4.2106199999999996</v>
      </c>
      <c r="IX42">
        <v>0</v>
      </c>
      <c r="IY42">
        <v>0</v>
      </c>
      <c r="IZ42">
        <v>0</v>
      </c>
      <c r="JA42">
        <v>0</v>
      </c>
      <c r="JB42">
        <v>0</v>
      </c>
      <c r="JC42">
        <v>16.349399999999999</v>
      </c>
      <c r="JD42">
        <v>7.1593799999999996</v>
      </c>
      <c r="JE42">
        <v>0.15082400000000001</v>
      </c>
      <c r="JF42">
        <v>0.68413400000000002</v>
      </c>
      <c r="JG42">
        <v>7.7847799999999998E-3</v>
      </c>
      <c r="JH42">
        <v>8.0318200000000006E-2</v>
      </c>
      <c r="JI42">
        <v>0.334874</v>
      </c>
      <c r="JJ42">
        <v>1.4415199999999999</v>
      </c>
      <c r="JK42">
        <v>8.80307</v>
      </c>
      <c r="JL42">
        <v>4.2106199999999996</v>
      </c>
      <c r="JM42">
        <v>0</v>
      </c>
      <c r="JN42">
        <v>0</v>
      </c>
      <c r="JO42">
        <v>0</v>
      </c>
      <c r="JP42">
        <v>-0.860788</v>
      </c>
      <c r="JQ42">
        <v>-0.19497</v>
      </c>
      <c r="JR42">
        <v>13.0137</v>
      </c>
    </row>
    <row r="43" spans="1:278" x14ac:dyDescent="0.3">
      <c r="A43" s="2"/>
      <c r="B43" s="20">
        <v>45968.596979166665</v>
      </c>
      <c r="C43" t="s">
        <v>143</v>
      </c>
      <c r="D43" s="21" t="s">
        <v>254</v>
      </c>
      <c r="E43" t="s">
        <v>210</v>
      </c>
      <c r="F43" t="s">
        <v>243</v>
      </c>
      <c r="G43">
        <v>498589</v>
      </c>
      <c r="H43">
        <v>498589</v>
      </c>
      <c r="I43" t="s">
        <v>72</v>
      </c>
      <c r="J43" s="14">
        <v>0.11388888888888889</v>
      </c>
      <c r="K43" t="s">
        <v>74</v>
      </c>
      <c r="L43">
        <v>-7.48</v>
      </c>
      <c r="M43" t="s">
        <v>73</v>
      </c>
      <c r="N43" t="s">
        <v>73</v>
      </c>
      <c r="O43" t="s">
        <v>247</v>
      </c>
      <c r="P43">
        <v>92.382000000000005</v>
      </c>
      <c r="Q43">
        <v>309853</v>
      </c>
      <c r="R43">
        <v>227753</v>
      </c>
      <c r="S43">
        <v>5256.66</v>
      </c>
      <c r="T43">
        <v>244930</v>
      </c>
      <c r="U43">
        <v>0</v>
      </c>
      <c r="V43">
        <v>674022</v>
      </c>
      <c r="W43" s="21" t="s">
        <v>260</v>
      </c>
      <c r="X43" s="21" t="s">
        <v>253</v>
      </c>
      <c r="Y43">
        <v>0</v>
      </c>
      <c r="Z43">
        <v>0</v>
      </c>
      <c r="AA43">
        <v>0</v>
      </c>
      <c r="AB43">
        <v>0</v>
      </c>
      <c r="AC43">
        <v>0</v>
      </c>
      <c r="AD43" s="21" t="s">
        <v>308</v>
      </c>
      <c r="AE43">
        <v>13878.4</v>
      </c>
      <c r="AF43">
        <v>0</v>
      </c>
      <c r="AG43">
        <v>0</v>
      </c>
      <c r="AH43">
        <v>0</v>
      </c>
      <c r="AI43">
        <v>0</v>
      </c>
      <c r="AJ43">
        <v>5282.27</v>
      </c>
      <c r="AK43">
        <v>0</v>
      </c>
      <c r="AL43">
        <v>19160.599999999999</v>
      </c>
      <c r="AM43">
        <v>0</v>
      </c>
      <c r="AN43">
        <v>0</v>
      </c>
      <c r="AO43">
        <v>0</v>
      </c>
      <c r="AP43">
        <v>0</v>
      </c>
      <c r="AQ43">
        <v>19160.599999999999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1.68035</v>
      </c>
      <c r="BF43">
        <v>2.80138</v>
      </c>
      <c r="BG43">
        <v>2.2284600000000001</v>
      </c>
      <c r="BH43">
        <v>4.4143799999999997E-2</v>
      </c>
      <c r="BI43">
        <v>2.4347500000000002</v>
      </c>
      <c r="BJ43">
        <v>0.56817499999999999</v>
      </c>
      <c r="BK43">
        <v>6.49946</v>
      </c>
      <c r="BL43">
        <v>0</v>
      </c>
      <c r="BM43">
        <v>16.256699999999999</v>
      </c>
      <c r="BN43">
        <v>20.146000000000001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36.402700000000003</v>
      </c>
      <c r="BU43">
        <v>34.1554</v>
      </c>
      <c r="BV43">
        <v>2.2473200000000002</v>
      </c>
      <c r="BW43">
        <v>0</v>
      </c>
      <c r="BX43">
        <v>39.75</v>
      </c>
      <c r="BY43" t="s">
        <v>86</v>
      </c>
      <c r="BZ43">
        <v>0</v>
      </c>
      <c r="CA43">
        <v>0</v>
      </c>
      <c r="CC43">
        <v>0</v>
      </c>
      <c r="CG43" t="s">
        <v>73</v>
      </c>
      <c r="CH43" t="s">
        <v>73</v>
      </c>
      <c r="CI43" t="s">
        <v>290</v>
      </c>
      <c r="CJ43">
        <v>90.988299999999995</v>
      </c>
      <c r="CK43">
        <v>349124</v>
      </c>
      <c r="CL43">
        <v>293215</v>
      </c>
      <c r="CM43">
        <v>33018.199999999997</v>
      </c>
      <c r="CN43">
        <v>106819</v>
      </c>
      <c r="CO43">
        <v>127019</v>
      </c>
      <c r="CP43">
        <v>674022</v>
      </c>
      <c r="CQ43">
        <v>696569</v>
      </c>
      <c r="CR43" s="21" t="s">
        <v>253</v>
      </c>
      <c r="CS43">
        <v>0</v>
      </c>
      <c r="CT43">
        <v>0</v>
      </c>
      <c r="CU43">
        <v>0</v>
      </c>
      <c r="CV43">
        <v>-892713</v>
      </c>
      <c r="CW43">
        <v>5972.84</v>
      </c>
      <c r="CX43" s="21" t="s">
        <v>291</v>
      </c>
      <c r="CY43">
        <v>11443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11443</v>
      </c>
      <c r="DG43">
        <v>0</v>
      </c>
      <c r="DH43">
        <v>0</v>
      </c>
      <c r="DI43">
        <v>0</v>
      </c>
      <c r="DJ43">
        <v>0</v>
      </c>
      <c r="DK43">
        <v>11443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1.3810100000000001</v>
      </c>
      <c r="DZ43">
        <v>3.0868899999999999</v>
      </c>
      <c r="EA43">
        <v>2.76193</v>
      </c>
      <c r="EB43">
        <v>0.297655</v>
      </c>
      <c r="EC43">
        <v>1.02139</v>
      </c>
      <c r="ED43">
        <v>1.2401500000000001</v>
      </c>
      <c r="EE43">
        <v>6.49946</v>
      </c>
      <c r="EF43">
        <v>8.7664000000000009</v>
      </c>
      <c r="EG43">
        <v>20.146000000000001</v>
      </c>
      <c r="EH43">
        <v>0</v>
      </c>
      <c r="EI43">
        <v>0</v>
      </c>
      <c r="EJ43">
        <v>0</v>
      </c>
      <c r="EK43">
        <v>-7.2734100000000002</v>
      </c>
      <c r="EL43">
        <v>-0.24868000000000001</v>
      </c>
      <c r="EM43">
        <v>28.912400000000002</v>
      </c>
      <c r="EN43">
        <v>27.532599999999999</v>
      </c>
      <c r="EO43">
        <v>1.37981</v>
      </c>
      <c r="EP43">
        <v>0</v>
      </c>
      <c r="EQ43">
        <v>0</v>
      </c>
      <c r="ES43">
        <v>0</v>
      </c>
      <c r="ET43">
        <v>0</v>
      </c>
      <c r="EV43">
        <v>0</v>
      </c>
      <c r="EW43">
        <v>2.0644800000000001E-2</v>
      </c>
      <c r="EX43">
        <v>5.5516800000000002</v>
      </c>
      <c r="EY43">
        <v>8.8143700000000003</v>
      </c>
      <c r="EZ43">
        <v>1.28135E-2</v>
      </c>
      <c r="FA43">
        <v>9.6931399999999996</v>
      </c>
      <c r="FB43">
        <v>0</v>
      </c>
      <c r="FC43">
        <v>21.6738</v>
      </c>
      <c r="FD43">
        <v>45.766500000000001</v>
      </c>
      <c r="FE43">
        <v>55.0364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100.803</v>
      </c>
      <c r="FL43">
        <v>2.1644799999999999E-2</v>
      </c>
      <c r="FM43">
        <v>4.69001</v>
      </c>
      <c r="FN43">
        <v>8.74817</v>
      </c>
      <c r="FO43">
        <v>0.578654</v>
      </c>
      <c r="FP43">
        <v>3.20133</v>
      </c>
      <c r="FQ43">
        <v>4.8343100000000003</v>
      </c>
      <c r="FR43">
        <v>21.6738</v>
      </c>
      <c r="FS43">
        <v>25.764299999999999</v>
      </c>
      <c r="FT43">
        <v>55.0364</v>
      </c>
      <c r="FU43">
        <v>0</v>
      </c>
      <c r="FV43">
        <v>0</v>
      </c>
      <c r="FW43">
        <v>0</v>
      </c>
      <c r="FX43">
        <v>-2.6455500000000001</v>
      </c>
      <c r="FY43">
        <v>-15.338100000000001</v>
      </c>
      <c r="FZ43">
        <v>80.800700000000006</v>
      </c>
      <c r="GA43" t="s">
        <v>275</v>
      </c>
      <c r="GB43" t="s">
        <v>353</v>
      </c>
      <c r="GC43" t="s">
        <v>244</v>
      </c>
      <c r="GD43" t="s">
        <v>276</v>
      </c>
      <c r="GE43" t="s">
        <v>277</v>
      </c>
      <c r="GF43" t="s">
        <v>354</v>
      </c>
      <c r="GG43" t="s">
        <v>355</v>
      </c>
      <c r="GH43" t="s">
        <v>356</v>
      </c>
      <c r="GK43">
        <v>1.42886E-2</v>
      </c>
      <c r="GL43">
        <v>10.480499999999999</v>
      </c>
      <c r="GM43">
        <v>13.343999999999999</v>
      </c>
      <c r="GN43">
        <v>0.115091</v>
      </c>
      <c r="GO43">
        <v>13.327199999999999</v>
      </c>
      <c r="GP43">
        <v>0</v>
      </c>
      <c r="GQ43">
        <v>38.027700000000003</v>
      </c>
      <c r="GR43">
        <v>75.31</v>
      </c>
      <c r="GS43">
        <v>111.078</v>
      </c>
      <c r="GT43">
        <v>0</v>
      </c>
      <c r="GU43">
        <v>0</v>
      </c>
      <c r="GV43">
        <v>0</v>
      </c>
      <c r="GW43">
        <v>0</v>
      </c>
      <c r="GX43">
        <v>0</v>
      </c>
      <c r="GY43">
        <v>186.39</v>
      </c>
      <c r="GZ43">
        <v>75.821700000000007</v>
      </c>
      <c r="HA43">
        <v>0</v>
      </c>
      <c r="HB43">
        <v>0</v>
      </c>
      <c r="HC43">
        <v>0</v>
      </c>
      <c r="HD43">
        <v>0</v>
      </c>
      <c r="HE43">
        <v>28.858599999999999</v>
      </c>
      <c r="HF43">
        <v>0</v>
      </c>
      <c r="HG43">
        <v>104.68</v>
      </c>
      <c r="HH43">
        <v>0</v>
      </c>
      <c r="HI43">
        <v>0</v>
      </c>
      <c r="HJ43">
        <v>0</v>
      </c>
      <c r="HK43">
        <v>0</v>
      </c>
      <c r="HL43">
        <v>104.68</v>
      </c>
      <c r="HM43">
        <v>1.4015E-2</v>
      </c>
      <c r="HN43">
        <v>10.4832</v>
      </c>
      <c r="HO43">
        <v>14.6408</v>
      </c>
      <c r="HP43">
        <v>1.07203</v>
      </c>
      <c r="HQ43">
        <v>4.7741100000000003</v>
      </c>
      <c r="HR43">
        <v>7.5262900000000004</v>
      </c>
      <c r="HS43">
        <v>38.027700000000003</v>
      </c>
      <c r="HT43">
        <v>46.49</v>
      </c>
      <c r="HU43">
        <v>111.078</v>
      </c>
      <c r="HV43">
        <v>0</v>
      </c>
      <c r="HW43">
        <v>0</v>
      </c>
      <c r="HX43">
        <v>0</v>
      </c>
      <c r="HY43">
        <v>-25.2361</v>
      </c>
      <c r="HZ43">
        <v>-4.80396</v>
      </c>
      <c r="IA43">
        <v>157.57</v>
      </c>
      <c r="IB43">
        <v>62.516599999999997</v>
      </c>
      <c r="IC43">
        <v>0</v>
      </c>
      <c r="ID43">
        <v>0</v>
      </c>
      <c r="IE43">
        <v>0</v>
      </c>
      <c r="IF43">
        <v>0</v>
      </c>
      <c r="IG43">
        <v>0</v>
      </c>
      <c r="IH43">
        <v>0</v>
      </c>
      <c r="II43">
        <v>62.52</v>
      </c>
      <c r="IJ43">
        <v>0</v>
      </c>
      <c r="IK43">
        <v>0</v>
      </c>
      <c r="IL43">
        <v>0</v>
      </c>
      <c r="IM43">
        <v>0</v>
      </c>
      <c r="IN43">
        <v>62.52</v>
      </c>
      <c r="IO43">
        <v>2.50468</v>
      </c>
      <c r="IP43">
        <v>0.39728400000000003</v>
      </c>
      <c r="IQ43">
        <v>0.50583199999999995</v>
      </c>
      <c r="IR43">
        <v>4.3627600000000002E-3</v>
      </c>
      <c r="IS43">
        <v>0.50519499999999995</v>
      </c>
      <c r="IT43">
        <v>0.95310399999999995</v>
      </c>
      <c r="IU43">
        <v>1.4415199999999999</v>
      </c>
      <c r="IV43">
        <v>6.3119699999999996</v>
      </c>
      <c r="IW43">
        <v>4.2106199999999996</v>
      </c>
      <c r="IX43">
        <v>0</v>
      </c>
      <c r="IY43">
        <v>0</v>
      </c>
      <c r="IZ43">
        <v>0</v>
      </c>
      <c r="JA43">
        <v>0</v>
      </c>
      <c r="JB43">
        <v>0</v>
      </c>
      <c r="JC43">
        <v>10.522600000000001</v>
      </c>
      <c r="JD43">
        <v>2.0652499999999998</v>
      </c>
      <c r="JE43">
        <v>0.39738800000000002</v>
      </c>
      <c r="JF43">
        <v>0.55498999999999998</v>
      </c>
      <c r="JG43">
        <v>4.0637300000000001E-2</v>
      </c>
      <c r="JH43">
        <v>0.18097299999999999</v>
      </c>
      <c r="JI43">
        <v>0.28529900000000002</v>
      </c>
      <c r="JJ43">
        <v>1.4415199999999999</v>
      </c>
      <c r="JK43">
        <v>3.8273199999999998</v>
      </c>
      <c r="JL43">
        <v>4.2106199999999996</v>
      </c>
      <c r="JM43">
        <v>0</v>
      </c>
      <c r="JN43">
        <v>0</v>
      </c>
      <c r="JO43">
        <v>0</v>
      </c>
      <c r="JP43">
        <v>-0.95662400000000003</v>
      </c>
      <c r="JQ43">
        <v>-0.18210399999999999</v>
      </c>
      <c r="JR43">
        <v>8.0379400000000008</v>
      </c>
    </row>
    <row r="44" spans="1:278" x14ac:dyDescent="0.3">
      <c r="A44" s="2"/>
      <c r="B44" s="20">
        <v>45968.598969907405</v>
      </c>
      <c r="C44" t="s">
        <v>144</v>
      </c>
      <c r="D44" s="21" t="s">
        <v>254</v>
      </c>
      <c r="E44" t="s">
        <v>210</v>
      </c>
      <c r="F44" t="s">
        <v>243</v>
      </c>
      <c r="G44">
        <v>498589</v>
      </c>
      <c r="H44">
        <v>498589</v>
      </c>
      <c r="I44" t="s">
        <v>72</v>
      </c>
      <c r="J44" s="14">
        <v>0.11597222222222223</v>
      </c>
      <c r="K44" t="s">
        <v>74</v>
      </c>
      <c r="L44">
        <v>-7.87</v>
      </c>
      <c r="M44" t="s">
        <v>73</v>
      </c>
      <c r="N44" t="s">
        <v>73</v>
      </c>
      <c r="O44" t="s">
        <v>247</v>
      </c>
      <c r="P44">
        <v>92.379099999999994</v>
      </c>
      <c r="Q44">
        <v>338666</v>
      </c>
      <c r="R44">
        <v>227642</v>
      </c>
      <c r="S44">
        <v>5025.47</v>
      </c>
      <c r="T44">
        <v>256339</v>
      </c>
      <c r="U44">
        <v>0</v>
      </c>
      <c r="V44">
        <v>674022</v>
      </c>
      <c r="W44" s="21" t="s">
        <v>309</v>
      </c>
      <c r="X44" s="21" t="s">
        <v>253</v>
      </c>
      <c r="Y44">
        <v>0</v>
      </c>
      <c r="Z44">
        <v>0</v>
      </c>
      <c r="AA44">
        <v>0</v>
      </c>
      <c r="AB44">
        <v>0</v>
      </c>
      <c r="AC44">
        <v>0</v>
      </c>
      <c r="AD44" s="21" t="s">
        <v>310</v>
      </c>
      <c r="AE44">
        <v>13877.9</v>
      </c>
      <c r="AF44">
        <v>0</v>
      </c>
      <c r="AG44">
        <v>0</v>
      </c>
      <c r="AH44">
        <v>0</v>
      </c>
      <c r="AI44">
        <v>0</v>
      </c>
      <c r="AJ44">
        <v>5282.27</v>
      </c>
      <c r="AK44">
        <v>0</v>
      </c>
      <c r="AL44">
        <v>19160.2</v>
      </c>
      <c r="AM44">
        <v>0</v>
      </c>
      <c r="AN44">
        <v>0</v>
      </c>
      <c r="AO44">
        <v>0</v>
      </c>
      <c r="AP44">
        <v>0</v>
      </c>
      <c r="AQ44">
        <v>19160.2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1.6802999999999999</v>
      </c>
      <c r="BF44">
        <v>3.0841799999999999</v>
      </c>
      <c r="BG44">
        <v>2.2275399999999999</v>
      </c>
      <c r="BH44">
        <v>4.2177199999999998E-2</v>
      </c>
      <c r="BI44">
        <v>2.54156</v>
      </c>
      <c r="BJ44">
        <v>0.56817499999999999</v>
      </c>
      <c r="BK44">
        <v>6.49946</v>
      </c>
      <c r="BL44">
        <v>0</v>
      </c>
      <c r="BM44">
        <v>16.6434</v>
      </c>
      <c r="BN44">
        <v>20.146000000000001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36.789400000000001</v>
      </c>
      <c r="BU44">
        <v>34.542099999999998</v>
      </c>
      <c r="BV44">
        <v>2.2472599999999998</v>
      </c>
      <c r="BW44">
        <v>0</v>
      </c>
      <c r="BX44">
        <v>40</v>
      </c>
      <c r="BY44" t="s">
        <v>86</v>
      </c>
      <c r="BZ44">
        <v>0</v>
      </c>
      <c r="CA44">
        <v>0</v>
      </c>
      <c r="CC44">
        <v>0</v>
      </c>
      <c r="CG44" t="s">
        <v>73</v>
      </c>
      <c r="CH44" t="s">
        <v>73</v>
      </c>
      <c r="CI44" t="s">
        <v>290</v>
      </c>
      <c r="CJ44">
        <v>90.988299999999995</v>
      </c>
      <c r="CK44">
        <v>349124</v>
      </c>
      <c r="CL44">
        <v>293215</v>
      </c>
      <c r="CM44">
        <v>33018.199999999997</v>
      </c>
      <c r="CN44">
        <v>106819</v>
      </c>
      <c r="CO44">
        <v>127019</v>
      </c>
      <c r="CP44">
        <v>674022</v>
      </c>
      <c r="CQ44">
        <v>696569</v>
      </c>
      <c r="CR44" s="21" t="s">
        <v>253</v>
      </c>
      <c r="CS44">
        <v>0</v>
      </c>
      <c r="CT44">
        <v>0</v>
      </c>
      <c r="CU44">
        <v>0</v>
      </c>
      <c r="CV44">
        <v>-892713</v>
      </c>
      <c r="CW44">
        <v>5972.84</v>
      </c>
      <c r="CX44" s="21" t="s">
        <v>291</v>
      </c>
      <c r="CY44">
        <v>11443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11443</v>
      </c>
      <c r="DG44">
        <v>0</v>
      </c>
      <c r="DH44">
        <v>0</v>
      </c>
      <c r="DI44">
        <v>0</v>
      </c>
      <c r="DJ44">
        <v>0</v>
      </c>
      <c r="DK44">
        <v>11443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1.3810100000000001</v>
      </c>
      <c r="DZ44">
        <v>3.0868899999999999</v>
      </c>
      <c r="EA44">
        <v>2.76193</v>
      </c>
      <c r="EB44">
        <v>0.297655</v>
      </c>
      <c r="EC44">
        <v>1.02139</v>
      </c>
      <c r="ED44">
        <v>1.2401500000000001</v>
      </c>
      <c r="EE44">
        <v>6.49946</v>
      </c>
      <c r="EF44">
        <v>8.7664000000000009</v>
      </c>
      <c r="EG44">
        <v>20.146000000000001</v>
      </c>
      <c r="EH44">
        <v>0</v>
      </c>
      <c r="EI44">
        <v>0</v>
      </c>
      <c r="EJ44">
        <v>0</v>
      </c>
      <c r="EK44">
        <v>-7.2734100000000002</v>
      </c>
      <c r="EL44">
        <v>-0.24868000000000001</v>
      </c>
      <c r="EM44">
        <v>28.912400000000002</v>
      </c>
      <c r="EN44">
        <v>27.532599999999999</v>
      </c>
      <c r="EO44">
        <v>1.37981</v>
      </c>
      <c r="EP44">
        <v>0</v>
      </c>
      <c r="EQ44">
        <v>0</v>
      </c>
      <c r="ES44">
        <v>0</v>
      </c>
      <c r="ET44">
        <v>0</v>
      </c>
      <c r="EV44">
        <v>0</v>
      </c>
      <c r="EW44">
        <v>2.06433E-2</v>
      </c>
      <c r="EX44">
        <v>6.4817900000000002</v>
      </c>
      <c r="EY44">
        <v>8.8142300000000002</v>
      </c>
      <c r="EZ44">
        <v>1.07458E-2</v>
      </c>
      <c r="FA44">
        <v>9.9059799999999996</v>
      </c>
      <c r="FB44">
        <v>0</v>
      </c>
      <c r="FC44">
        <v>21.6738</v>
      </c>
      <c r="FD44">
        <v>46.907200000000003</v>
      </c>
      <c r="FE44">
        <v>55.0364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101.944</v>
      </c>
      <c r="FL44">
        <v>2.1644799999999999E-2</v>
      </c>
      <c r="FM44">
        <v>4.69001</v>
      </c>
      <c r="FN44">
        <v>8.74817</v>
      </c>
      <c r="FO44">
        <v>0.578654</v>
      </c>
      <c r="FP44">
        <v>3.20133</v>
      </c>
      <c r="FQ44">
        <v>4.8343100000000003</v>
      </c>
      <c r="FR44">
        <v>21.6738</v>
      </c>
      <c r="FS44">
        <v>25.764299999999999</v>
      </c>
      <c r="FT44">
        <v>55.0364</v>
      </c>
      <c r="FU44">
        <v>0</v>
      </c>
      <c r="FV44">
        <v>0</v>
      </c>
      <c r="FW44">
        <v>0</v>
      </c>
      <c r="FX44">
        <v>-2.6455500000000001</v>
      </c>
      <c r="FY44">
        <v>-15.338100000000001</v>
      </c>
      <c r="FZ44">
        <v>80.800700000000006</v>
      </c>
      <c r="GA44" t="s">
        <v>275</v>
      </c>
      <c r="GB44" t="s">
        <v>353</v>
      </c>
      <c r="GC44" t="s">
        <v>244</v>
      </c>
      <c r="GD44" t="s">
        <v>276</v>
      </c>
      <c r="GE44" t="s">
        <v>277</v>
      </c>
      <c r="GF44" t="s">
        <v>354</v>
      </c>
      <c r="GG44" t="s">
        <v>355</v>
      </c>
      <c r="GH44" t="s">
        <v>356</v>
      </c>
      <c r="GK44">
        <v>1.4288199999999999E-2</v>
      </c>
      <c r="GL44">
        <v>11.8485</v>
      </c>
      <c r="GM44">
        <v>13.341900000000001</v>
      </c>
      <c r="GN44">
        <v>0.109749</v>
      </c>
      <c r="GO44">
        <v>13.8058</v>
      </c>
      <c r="GP44">
        <v>0</v>
      </c>
      <c r="GQ44">
        <v>38.027700000000003</v>
      </c>
      <c r="GR44">
        <v>77.150000000000006</v>
      </c>
      <c r="GS44">
        <v>111.078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188.23</v>
      </c>
      <c r="GZ44">
        <v>75.819299999999998</v>
      </c>
      <c r="HA44">
        <v>0</v>
      </c>
      <c r="HB44">
        <v>0</v>
      </c>
      <c r="HC44">
        <v>0</v>
      </c>
      <c r="HD44">
        <v>0</v>
      </c>
      <c r="HE44">
        <v>28.858599999999999</v>
      </c>
      <c r="HF44">
        <v>0</v>
      </c>
      <c r="HG44">
        <v>104.68</v>
      </c>
      <c r="HH44">
        <v>0</v>
      </c>
      <c r="HI44">
        <v>0</v>
      </c>
      <c r="HJ44">
        <v>0</v>
      </c>
      <c r="HK44">
        <v>0</v>
      </c>
      <c r="HL44">
        <v>104.68</v>
      </c>
      <c r="HM44">
        <v>1.4015E-2</v>
      </c>
      <c r="HN44">
        <v>10.4832</v>
      </c>
      <c r="HO44">
        <v>14.6408</v>
      </c>
      <c r="HP44">
        <v>1.07203</v>
      </c>
      <c r="HQ44">
        <v>4.7741100000000003</v>
      </c>
      <c r="HR44">
        <v>7.5262900000000004</v>
      </c>
      <c r="HS44">
        <v>38.027700000000003</v>
      </c>
      <c r="HT44">
        <v>46.49</v>
      </c>
      <c r="HU44">
        <v>111.078</v>
      </c>
      <c r="HV44">
        <v>0</v>
      </c>
      <c r="HW44">
        <v>0</v>
      </c>
      <c r="HX44">
        <v>0</v>
      </c>
      <c r="HY44">
        <v>-25.2361</v>
      </c>
      <c r="HZ44">
        <v>-4.80396</v>
      </c>
      <c r="IA44">
        <v>157.57</v>
      </c>
      <c r="IB44">
        <v>62.516599999999997</v>
      </c>
      <c r="IC44">
        <v>0</v>
      </c>
      <c r="ID44">
        <v>0</v>
      </c>
      <c r="IE44">
        <v>0</v>
      </c>
      <c r="IF44">
        <v>0</v>
      </c>
      <c r="IG44">
        <v>0</v>
      </c>
      <c r="IH44">
        <v>0</v>
      </c>
      <c r="II44">
        <v>62.52</v>
      </c>
      <c r="IJ44">
        <v>0</v>
      </c>
      <c r="IK44">
        <v>0</v>
      </c>
      <c r="IL44">
        <v>0</v>
      </c>
      <c r="IM44">
        <v>0</v>
      </c>
      <c r="IN44">
        <v>62.52</v>
      </c>
      <c r="IO44">
        <v>2.5045999999999999</v>
      </c>
      <c r="IP44">
        <v>0.44914199999999999</v>
      </c>
      <c r="IQ44">
        <v>0.50575199999999998</v>
      </c>
      <c r="IR44">
        <v>4.1602699999999998E-3</v>
      </c>
      <c r="IS44">
        <v>0.52333700000000005</v>
      </c>
      <c r="IT44">
        <v>0.95310399999999995</v>
      </c>
      <c r="IU44">
        <v>1.4415199999999999</v>
      </c>
      <c r="IV44">
        <v>6.3816100000000002</v>
      </c>
      <c r="IW44">
        <v>4.2106199999999996</v>
      </c>
      <c r="IX44">
        <v>0</v>
      </c>
      <c r="IY44">
        <v>0</v>
      </c>
      <c r="IZ44">
        <v>0</v>
      </c>
      <c r="JA44">
        <v>0</v>
      </c>
      <c r="JB44">
        <v>0</v>
      </c>
      <c r="JC44">
        <v>10.5922</v>
      </c>
      <c r="JD44">
        <v>2.0652499999999998</v>
      </c>
      <c r="JE44">
        <v>0.39738800000000002</v>
      </c>
      <c r="JF44">
        <v>0.55498999999999998</v>
      </c>
      <c r="JG44">
        <v>4.0637300000000001E-2</v>
      </c>
      <c r="JH44">
        <v>0.18097299999999999</v>
      </c>
      <c r="JI44">
        <v>0.28529900000000002</v>
      </c>
      <c r="JJ44">
        <v>1.4415199999999999</v>
      </c>
      <c r="JK44">
        <v>3.8273199999999998</v>
      </c>
      <c r="JL44">
        <v>4.2106199999999996</v>
      </c>
      <c r="JM44">
        <v>0</v>
      </c>
      <c r="JN44">
        <v>0</v>
      </c>
      <c r="JO44">
        <v>0</v>
      </c>
      <c r="JP44">
        <v>-0.95662400000000003</v>
      </c>
      <c r="JQ44">
        <v>-0.18210399999999999</v>
      </c>
      <c r="JR44">
        <v>8.0379400000000008</v>
      </c>
    </row>
    <row r="45" spans="1:278" x14ac:dyDescent="0.3">
      <c r="A45" s="2"/>
      <c r="B45" s="20">
        <v>45968.601435185185</v>
      </c>
      <c r="C45" t="s">
        <v>178</v>
      </c>
      <c r="D45" s="21" t="s">
        <v>254</v>
      </c>
      <c r="E45" t="s">
        <v>211</v>
      </c>
      <c r="F45" t="s">
        <v>243</v>
      </c>
      <c r="G45">
        <v>498589</v>
      </c>
      <c r="H45">
        <v>498589</v>
      </c>
      <c r="I45" t="s">
        <v>72</v>
      </c>
      <c r="J45" s="14">
        <v>0.1451388888888889</v>
      </c>
      <c r="K45" t="s">
        <v>74</v>
      </c>
      <c r="L45">
        <v>-11.05</v>
      </c>
      <c r="M45" t="s">
        <v>73</v>
      </c>
      <c r="N45" t="s">
        <v>73</v>
      </c>
      <c r="O45" t="s">
        <v>311</v>
      </c>
      <c r="P45">
        <v>283.01499999999999</v>
      </c>
      <c r="Q45">
        <v>300692</v>
      </c>
      <c r="R45">
        <v>651569</v>
      </c>
      <c r="S45">
        <v>2263.5300000000002</v>
      </c>
      <c r="T45">
        <v>188485</v>
      </c>
      <c r="U45">
        <v>0</v>
      </c>
      <c r="V45">
        <v>678911</v>
      </c>
      <c r="W45" s="21" t="s">
        <v>261</v>
      </c>
      <c r="X45" s="21" t="s">
        <v>256</v>
      </c>
      <c r="Y45">
        <v>0</v>
      </c>
      <c r="Z45">
        <v>0</v>
      </c>
      <c r="AA45">
        <v>0</v>
      </c>
      <c r="AB45">
        <v>0</v>
      </c>
      <c r="AC45">
        <v>0</v>
      </c>
      <c r="AD45" s="21" t="s">
        <v>262</v>
      </c>
      <c r="AE45">
        <v>42507</v>
      </c>
      <c r="AF45">
        <v>0</v>
      </c>
      <c r="AG45">
        <v>0</v>
      </c>
      <c r="AH45">
        <v>0</v>
      </c>
      <c r="AI45">
        <v>0</v>
      </c>
      <c r="AJ45">
        <v>6284.67</v>
      </c>
      <c r="AK45">
        <v>0</v>
      </c>
      <c r="AL45">
        <v>48791.6</v>
      </c>
      <c r="AM45">
        <v>0</v>
      </c>
      <c r="AN45">
        <v>0</v>
      </c>
      <c r="AO45">
        <v>0</v>
      </c>
      <c r="AP45">
        <v>0</v>
      </c>
      <c r="AQ45">
        <v>48791.6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5.0286900000000001</v>
      </c>
      <c r="BF45">
        <v>2.71794</v>
      </c>
      <c r="BG45">
        <v>7.0317999999999996</v>
      </c>
      <c r="BH45">
        <v>1.8344200000000001E-2</v>
      </c>
      <c r="BI45">
        <v>1.8492200000000001</v>
      </c>
      <c r="BJ45">
        <v>0.67754700000000001</v>
      </c>
      <c r="BK45">
        <v>6.5943500000000004</v>
      </c>
      <c r="BL45">
        <v>0</v>
      </c>
      <c r="BM45">
        <v>23.917899999999999</v>
      </c>
      <c r="BN45">
        <v>53.061300000000003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76.979100000000003</v>
      </c>
      <c r="BU45">
        <v>71.276700000000005</v>
      </c>
      <c r="BV45">
        <v>5.7024600000000003</v>
      </c>
      <c r="BW45">
        <v>0</v>
      </c>
      <c r="BX45">
        <v>1599</v>
      </c>
      <c r="BY45" t="s">
        <v>194</v>
      </c>
      <c r="BZ45">
        <v>1</v>
      </c>
      <c r="CA45">
        <v>0</v>
      </c>
      <c r="CC45">
        <v>0</v>
      </c>
      <c r="CG45" t="s">
        <v>73</v>
      </c>
      <c r="CH45" t="s">
        <v>73</v>
      </c>
      <c r="CI45" t="s">
        <v>303</v>
      </c>
      <c r="CJ45">
        <v>287.315</v>
      </c>
      <c r="CK45">
        <v>251438</v>
      </c>
      <c r="CL45">
        <v>512449</v>
      </c>
      <c r="CM45">
        <v>7904.37</v>
      </c>
      <c r="CN45">
        <v>46921.5</v>
      </c>
      <c r="CO45">
        <v>150801</v>
      </c>
      <c r="CP45">
        <v>678911</v>
      </c>
      <c r="CQ45">
        <v>762659</v>
      </c>
      <c r="CR45" s="21" t="s">
        <v>256</v>
      </c>
      <c r="CS45">
        <v>0</v>
      </c>
      <c r="CT45">
        <v>0</v>
      </c>
      <c r="CU45">
        <v>0</v>
      </c>
      <c r="CV45">
        <v>-886888</v>
      </c>
      <c r="CW45">
        <v>833.77700000000004</v>
      </c>
      <c r="CX45" s="21" t="s">
        <v>304</v>
      </c>
      <c r="CY45">
        <v>36186.199999999997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36186.199999999997</v>
      </c>
      <c r="DG45">
        <v>0</v>
      </c>
      <c r="DH45">
        <v>0</v>
      </c>
      <c r="DI45">
        <v>0</v>
      </c>
      <c r="DJ45">
        <v>0</v>
      </c>
      <c r="DK45">
        <v>36186.199999999997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4.2808599999999997</v>
      </c>
      <c r="DZ45">
        <v>2.18614</v>
      </c>
      <c r="EA45">
        <v>5.2782400000000003</v>
      </c>
      <c r="EB45">
        <v>6.5862699999999996E-2</v>
      </c>
      <c r="EC45">
        <v>0.43422899999999998</v>
      </c>
      <c r="ED45">
        <v>1.48068</v>
      </c>
      <c r="EE45">
        <v>6.5943500000000004</v>
      </c>
      <c r="EF45">
        <v>12.878399999999999</v>
      </c>
      <c r="EG45">
        <v>53.061300000000003</v>
      </c>
      <c r="EH45">
        <v>0</v>
      </c>
      <c r="EI45">
        <v>0</v>
      </c>
      <c r="EJ45">
        <v>0</v>
      </c>
      <c r="EK45">
        <v>-7.4263300000000001</v>
      </c>
      <c r="EL45">
        <v>-1.5622E-2</v>
      </c>
      <c r="EM45">
        <v>65.939700000000002</v>
      </c>
      <c r="EN45">
        <v>61.662599999999998</v>
      </c>
      <c r="EO45">
        <v>4.2770299999999999</v>
      </c>
      <c r="EP45">
        <v>0</v>
      </c>
      <c r="EQ45">
        <v>0</v>
      </c>
      <c r="ES45">
        <v>0</v>
      </c>
      <c r="ET45">
        <v>0</v>
      </c>
      <c r="EV45">
        <v>0</v>
      </c>
      <c r="EW45">
        <v>5.0758499999999998E-2</v>
      </c>
      <c r="EX45">
        <v>5.76898</v>
      </c>
      <c r="EY45">
        <v>67.323400000000007</v>
      </c>
      <c r="EZ45" s="21" t="s">
        <v>263</v>
      </c>
      <c r="FA45">
        <v>10.116199999999999</v>
      </c>
      <c r="FB45">
        <v>0</v>
      </c>
      <c r="FC45">
        <v>21.947099999999999</v>
      </c>
      <c r="FD45">
        <v>105.20699999999999</v>
      </c>
      <c r="FE45">
        <v>427.38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532.58699999999999</v>
      </c>
      <c r="FL45">
        <v>5.1521600000000001E-2</v>
      </c>
      <c r="FM45">
        <v>2.1324999999999998</v>
      </c>
      <c r="FN45">
        <v>37.999000000000002</v>
      </c>
      <c r="FO45">
        <v>2.5770299999999999E-2</v>
      </c>
      <c r="FP45">
        <v>1.6613</v>
      </c>
      <c r="FQ45">
        <v>5.57585</v>
      </c>
      <c r="FR45">
        <v>21.947099999999999</v>
      </c>
      <c r="FS45">
        <v>67.229399999999998</v>
      </c>
      <c r="FT45">
        <v>427.38</v>
      </c>
      <c r="FU45">
        <v>0</v>
      </c>
      <c r="FV45">
        <v>0</v>
      </c>
      <c r="FW45">
        <v>0</v>
      </c>
      <c r="FX45">
        <v>-2.0423800000000001</v>
      </c>
      <c r="FY45">
        <v>-0.121292</v>
      </c>
      <c r="FZ45">
        <v>494.61</v>
      </c>
      <c r="GA45" t="s">
        <v>275</v>
      </c>
      <c r="GB45" t="s">
        <v>353</v>
      </c>
      <c r="GC45" t="s">
        <v>244</v>
      </c>
      <c r="GD45" t="s">
        <v>276</v>
      </c>
      <c r="GE45" t="s">
        <v>277</v>
      </c>
      <c r="GF45" t="s">
        <v>354</v>
      </c>
      <c r="GG45" t="s">
        <v>355</v>
      </c>
      <c r="GH45" t="s">
        <v>356</v>
      </c>
      <c r="GK45">
        <v>3.8658699999999997E-2</v>
      </c>
      <c r="GL45">
        <v>12.552199999999999</v>
      </c>
      <c r="GM45">
        <v>50.569600000000001</v>
      </c>
      <c r="GN45">
        <v>4.3432499999999999E-2</v>
      </c>
      <c r="GO45">
        <v>10.2173</v>
      </c>
      <c r="GP45">
        <v>0</v>
      </c>
      <c r="GQ45">
        <v>38.309600000000003</v>
      </c>
      <c r="GR45">
        <v>111.73</v>
      </c>
      <c r="GS45">
        <v>374.08499999999998</v>
      </c>
      <c r="GT45">
        <v>0</v>
      </c>
      <c r="GU45">
        <v>0</v>
      </c>
      <c r="GV45">
        <v>0</v>
      </c>
      <c r="GW45">
        <v>0</v>
      </c>
      <c r="GX45">
        <v>0</v>
      </c>
      <c r="GY45">
        <v>485.82</v>
      </c>
      <c r="GZ45">
        <v>232.22800000000001</v>
      </c>
      <c r="HA45">
        <v>0</v>
      </c>
      <c r="HB45">
        <v>0</v>
      </c>
      <c r="HC45">
        <v>0</v>
      </c>
      <c r="HD45">
        <v>0</v>
      </c>
      <c r="HE45">
        <v>34.335000000000001</v>
      </c>
      <c r="HF45">
        <v>0</v>
      </c>
      <c r="HG45">
        <v>266.57</v>
      </c>
      <c r="HH45">
        <v>0</v>
      </c>
      <c r="HI45">
        <v>0</v>
      </c>
      <c r="HJ45">
        <v>0</v>
      </c>
      <c r="HK45">
        <v>0</v>
      </c>
      <c r="HL45">
        <v>266.57</v>
      </c>
      <c r="HM45">
        <v>3.9204900000000001E-2</v>
      </c>
      <c r="HN45">
        <v>8.6329600000000006</v>
      </c>
      <c r="HO45">
        <v>34.711799999999997</v>
      </c>
      <c r="HP45">
        <v>0.20041</v>
      </c>
      <c r="HQ45">
        <v>2.00474</v>
      </c>
      <c r="HR45">
        <v>8.9329199999999993</v>
      </c>
      <c r="HS45">
        <v>38.309600000000003</v>
      </c>
      <c r="HT45">
        <v>69.349999999999994</v>
      </c>
      <c r="HU45">
        <v>374.08499999999998</v>
      </c>
      <c r="HV45">
        <v>0</v>
      </c>
      <c r="HW45">
        <v>0</v>
      </c>
      <c r="HX45">
        <v>0</v>
      </c>
      <c r="HY45">
        <v>-22.707899999999999</v>
      </c>
      <c r="HZ45">
        <v>-0.75511099999999998</v>
      </c>
      <c r="IA45">
        <v>443.44</v>
      </c>
      <c r="IB45">
        <v>197.696</v>
      </c>
      <c r="IC45">
        <v>0</v>
      </c>
      <c r="ID45">
        <v>0</v>
      </c>
      <c r="IE45">
        <v>0</v>
      </c>
      <c r="IF45">
        <v>0</v>
      </c>
      <c r="IG45">
        <v>0</v>
      </c>
      <c r="IH45">
        <v>0</v>
      </c>
      <c r="II45">
        <v>197.7</v>
      </c>
      <c r="IJ45">
        <v>0</v>
      </c>
      <c r="IK45">
        <v>0</v>
      </c>
      <c r="IL45">
        <v>0</v>
      </c>
      <c r="IM45">
        <v>0</v>
      </c>
      <c r="IN45">
        <v>197.7</v>
      </c>
      <c r="IO45">
        <v>7.6711900000000002</v>
      </c>
      <c r="IP45">
        <v>0.47581699999999999</v>
      </c>
      <c r="IQ45">
        <v>1.9169400000000001</v>
      </c>
      <c r="IR45">
        <v>1.6463999999999999E-3</v>
      </c>
      <c r="IS45">
        <v>0.38730599999999998</v>
      </c>
      <c r="IT45">
        <v>1.1339699999999999</v>
      </c>
      <c r="IU45">
        <v>1.4521999999999999</v>
      </c>
      <c r="IV45">
        <v>13.039099999999999</v>
      </c>
      <c r="IW45">
        <v>14.1805</v>
      </c>
      <c r="IX45">
        <v>0</v>
      </c>
      <c r="IY45">
        <v>0</v>
      </c>
      <c r="IZ45">
        <v>0</v>
      </c>
      <c r="JA45">
        <v>0</v>
      </c>
      <c r="JB45">
        <v>0</v>
      </c>
      <c r="JC45">
        <v>27.2195</v>
      </c>
      <c r="JD45">
        <v>6.5307199999999996</v>
      </c>
      <c r="JE45">
        <v>0.32724999999999999</v>
      </c>
      <c r="JF45">
        <v>1.31582</v>
      </c>
      <c r="JG45">
        <v>7.5969599999999998E-3</v>
      </c>
      <c r="JH45">
        <v>7.5993699999999997E-2</v>
      </c>
      <c r="JI45">
        <v>0.33861999999999998</v>
      </c>
      <c r="JJ45">
        <v>1.4521999999999999</v>
      </c>
      <c r="JK45">
        <v>9.1587899999999998</v>
      </c>
      <c r="JL45">
        <v>14.1805</v>
      </c>
      <c r="JM45">
        <v>0</v>
      </c>
      <c r="JN45">
        <v>0</v>
      </c>
      <c r="JO45">
        <v>0</v>
      </c>
      <c r="JP45">
        <v>-0.860788</v>
      </c>
      <c r="JQ45">
        <v>-2.8624E-2</v>
      </c>
      <c r="JR45">
        <v>23.339300000000001</v>
      </c>
    </row>
    <row r="46" spans="1:278" x14ac:dyDescent="0.3">
      <c r="A46" s="2"/>
      <c r="B46" s="20">
        <v>45968.603425925925</v>
      </c>
      <c r="C46" t="s">
        <v>180</v>
      </c>
      <c r="D46" s="21" t="s">
        <v>254</v>
      </c>
      <c r="E46" t="s">
        <v>210</v>
      </c>
      <c r="F46" t="s">
        <v>243</v>
      </c>
      <c r="G46">
        <v>498589</v>
      </c>
      <c r="H46">
        <v>498589</v>
      </c>
      <c r="I46" t="s">
        <v>72</v>
      </c>
      <c r="J46" s="14">
        <v>0.11527777777777778</v>
      </c>
      <c r="K46" t="s">
        <v>74</v>
      </c>
      <c r="L46">
        <v>-11.15</v>
      </c>
      <c r="M46" t="s">
        <v>73</v>
      </c>
      <c r="N46" t="s">
        <v>73</v>
      </c>
      <c r="O46" t="s">
        <v>312</v>
      </c>
      <c r="P46">
        <v>83.137799999999999</v>
      </c>
      <c r="Q46">
        <v>657607</v>
      </c>
      <c r="R46">
        <v>543833</v>
      </c>
      <c r="S46">
        <v>4768.8</v>
      </c>
      <c r="T46">
        <v>274918</v>
      </c>
      <c r="U46">
        <v>0</v>
      </c>
      <c r="V46">
        <v>678911</v>
      </c>
      <c r="W46" s="21" t="s">
        <v>264</v>
      </c>
      <c r="X46" s="21" t="s">
        <v>256</v>
      </c>
      <c r="Y46">
        <v>0</v>
      </c>
      <c r="Z46">
        <v>0</v>
      </c>
      <c r="AA46">
        <v>0</v>
      </c>
      <c r="AB46">
        <v>0</v>
      </c>
      <c r="AC46">
        <v>0</v>
      </c>
      <c r="AD46" s="21" t="s">
        <v>265</v>
      </c>
      <c r="AE46">
        <v>12489.9</v>
      </c>
      <c r="AF46">
        <v>0</v>
      </c>
      <c r="AG46">
        <v>0</v>
      </c>
      <c r="AH46">
        <v>0</v>
      </c>
      <c r="AI46">
        <v>0</v>
      </c>
      <c r="AJ46">
        <v>5378.19</v>
      </c>
      <c r="AK46">
        <v>0</v>
      </c>
      <c r="AL46">
        <v>17868.099999999999</v>
      </c>
      <c r="AM46">
        <v>0</v>
      </c>
      <c r="AN46">
        <v>0</v>
      </c>
      <c r="AO46">
        <v>0</v>
      </c>
      <c r="AP46">
        <v>0</v>
      </c>
      <c r="AQ46">
        <v>17868.099999999999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1.5139400000000001</v>
      </c>
      <c r="BF46">
        <v>6.15015</v>
      </c>
      <c r="BG46">
        <v>5.8335299999999997</v>
      </c>
      <c r="BH46">
        <v>3.96566E-2</v>
      </c>
      <c r="BI46">
        <v>2.7255400000000001</v>
      </c>
      <c r="BJ46">
        <v>0.57847099999999996</v>
      </c>
      <c r="BK46">
        <v>6.5441099999999999</v>
      </c>
      <c r="BL46">
        <v>0</v>
      </c>
      <c r="BM46">
        <v>23.385400000000001</v>
      </c>
      <c r="BN46">
        <v>52.821899999999999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76.207300000000004</v>
      </c>
      <c r="BU46">
        <v>74.116</v>
      </c>
      <c r="BV46">
        <v>2.0913200000000001</v>
      </c>
      <c r="BW46">
        <v>0</v>
      </c>
      <c r="BX46">
        <v>117.25</v>
      </c>
      <c r="BY46" t="s">
        <v>86</v>
      </c>
      <c r="BZ46">
        <v>0</v>
      </c>
      <c r="CA46">
        <v>0</v>
      </c>
      <c r="CC46">
        <v>0</v>
      </c>
      <c r="CG46" t="s">
        <v>73</v>
      </c>
      <c r="CH46" t="s">
        <v>73</v>
      </c>
      <c r="CI46" t="s">
        <v>293</v>
      </c>
      <c r="CJ46">
        <v>78.387699999999995</v>
      </c>
      <c r="CK46">
        <v>553699</v>
      </c>
      <c r="CL46">
        <v>443939</v>
      </c>
      <c r="CM46">
        <v>31898</v>
      </c>
      <c r="CN46">
        <v>103185</v>
      </c>
      <c r="CO46">
        <v>129393</v>
      </c>
      <c r="CP46">
        <v>678911</v>
      </c>
      <c r="CQ46" s="21" t="s">
        <v>294</v>
      </c>
      <c r="CR46" s="21" t="s">
        <v>256</v>
      </c>
      <c r="CS46">
        <v>0</v>
      </c>
      <c r="CT46">
        <v>0</v>
      </c>
      <c r="CU46">
        <v>0</v>
      </c>
      <c r="CV46">
        <v>-892713</v>
      </c>
      <c r="CW46">
        <v>434.03300000000002</v>
      </c>
      <c r="CX46" s="21" t="s">
        <v>295</v>
      </c>
      <c r="CY46">
        <v>9829.43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9829.43</v>
      </c>
      <c r="DG46">
        <v>0</v>
      </c>
      <c r="DH46">
        <v>0</v>
      </c>
      <c r="DI46">
        <v>0</v>
      </c>
      <c r="DJ46">
        <v>0</v>
      </c>
      <c r="DK46">
        <v>9829.43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1.1892799999999999</v>
      </c>
      <c r="DZ46">
        <v>5.0714199999999998</v>
      </c>
      <c r="EA46">
        <v>4.4877900000000004</v>
      </c>
      <c r="EB46">
        <v>0.28741699999999998</v>
      </c>
      <c r="EC46">
        <v>0.98643000000000003</v>
      </c>
      <c r="ED46">
        <v>1.26037</v>
      </c>
      <c r="EE46">
        <v>6.5441099999999999</v>
      </c>
      <c r="EF46">
        <v>12.232799999999999</v>
      </c>
      <c r="EG46">
        <v>52.821899999999999</v>
      </c>
      <c r="EH46">
        <v>0</v>
      </c>
      <c r="EI46">
        <v>0</v>
      </c>
      <c r="EJ46">
        <v>0</v>
      </c>
      <c r="EK46">
        <v>-7.5865900000000002</v>
      </c>
      <c r="EL46">
        <v>-7.4806899999999999E-3</v>
      </c>
      <c r="EM46">
        <v>65.054599999999994</v>
      </c>
      <c r="EN46">
        <v>63.866399999999999</v>
      </c>
      <c r="EO46">
        <v>1.18824</v>
      </c>
      <c r="EP46">
        <v>0</v>
      </c>
      <c r="EQ46">
        <v>0</v>
      </c>
      <c r="ES46">
        <v>0</v>
      </c>
      <c r="ET46">
        <v>0</v>
      </c>
      <c r="EV46">
        <v>0</v>
      </c>
      <c r="EW46">
        <v>1.8602400000000002E-2</v>
      </c>
      <c r="EX46">
        <v>14.2212</v>
      </c>
      <c r="EY46">
        <v>56.948900000000002</v>
      </c>
      <c r="EZ46">
        <v>4.5400199999999996E-3</v>
      </c>
      <c r="FA46">
        <v>10.2165</v>
      </c>
      <c r="FB46">
        <v>0</v>
      </c>
      <c r="FC46">
        <v>21.947099999999999</v>
      </c>
      <c r="FD46">
        <v>103.357</v>
      </c>
      <c r="FE46">
        <v>427.38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530.73699999999997</v>
      </c>
      <c r="FL46">
        <v>1.8847900000000001E-2</v>
      </c>
      <c r="FM46">
        <v>10.7074</v>
      </c>
      <c r="FN46">
        <v>26.8322</v>
      </c>
      <c r="FO46">
        <v>0.55149099999999995</v>
      </c>
      <c r="FP46">
        <v>3.0584199999999999</v>
      </c>
      <c r="FQ46">
        <v>4.80802</v>
      </c>
      <c r="FR46">
        <v>21.947099999999999</v>
      </c>
      <c r="FS46">
        <v>65.277900000000002</v>
      </c>
      <c r="FT46">
        <v>427.38</v>
      </c>
      <c r="FU46">
        <v>0</v>
      </c>
      <c r="FV46">
        <v>0</v>
      </c>
      <c r="FW46">
        <v>0</v>
      </c>
      <c r="FX46">
        <v>-2.6455500000000001</v>
      </c>
      <c r="FY46">
        <v>0</v>
      </c>
      <c r="FZ46">
        <v>492.65800000000002</v>
      </c>
      <c r="GA46" t="s">
        <v>275</v>
      </c>
      <c r="GB46" t="s">
        <v>353</v>
      </c>
      <c r="GC46" t="s">
        <v>244</v>
      </c>
      <c r="GD46" t="s">
        <v>276</v>
      </c>
      <c r="GE46" t="s">
        <v>277</v>
      </c>
      <c r="GF46" t="s">
        <v>354</v>
      </c>
      <c r="GG46" t="s">
        <v>355</v>
      </c>
      <c r="GH46" t="s">
        <v>356</v>
      </c>
      <c r="GK46">
        <v>1.29252E-2</v>
      </c>
      <c r="GL46">
        <v>25.7666</v>
      </c>
      <c r="GM46">
        <v>41.819600000000001</v>
      </c>
      <c r="GN46">
        <v>9.8877599999999996E-2</v>
      </c>
      <c r="GO46">
        <v>14.789400000000001</v>
      </c>
      <c r="GP46">
        <v>0</v>
      </c>
      <c r="GQ46">
        <v>38.309600000000003</v>
      </c>
      <c r="GR46">
        <v>120.8</v>
      </c>
      <c r="GS46">
        <v>374.08499999999998</v>
      </c>
      <c r="GT46">
        <v>0</v>
      </c>
      <c r="GU46">
        <v>0</v>
      </c>
      <c r="GV46">
        <v>0</v>
      </c>
      <c r="GW46">
        <v>0</v>
      </c>
      <c r="GX46">
        <v>0</v>
      </c>
      <c r="GY46">
        <v>494.89</v>
      </c>
      <c r="GZ46">
        <v>68.236000000000004</v>
      </c>
      <c r="HA46">
        <v>0</v>
      </c>
      <c r="HB46">
        <v>0</v>
      </c>
      <c r="HC46">
        <v>0</v>
      </c>
      <c r="HD46">
        <v>0</v>
      </c>
      <c r="HE46">
        <v>29.3826</v>
      </c>
      <c r="HF46">
        <v>0</v>
      </c>
      <c r="HG46">
        <v>97.62</v>
      </c>
      <c r="HH46">
        <v>0</v>
      </c>
      <c r="HI46">
        <v>0</v>
      </c>
      <c r="HJ46">
        <v>0</v>
      </c>
      <c r="HK46">
        <v>0</v>
      </c>
      <c r="HL46">
        <v>97.62</v>
      </c>
      <c r="HM46">
        <v>1.2199700000000001E-2</v>
      </c>
      <c r="HN46">
        <v>18.872</v>
      </c>
      <c r="HO46">
        <v>28.464200000000002</v>
      </c>
      <c r="HP46">
        <v>1.03467</v>
      </c>
      <c r="HQ46">
        <v>4.6056999999999997</v>
      </c>
      <c r="HR46">
        <v>7.62195</v>
      </c>
      <c r="HS46">
        <v>38.309600000000003</v>
      </c>
      <c r="HT46">
        <v>73.34</v>
      </c>
      <c r="HU46">
        <v>374.08499999999998</v>
      </c>
      <c r="HV46">
        <v>0</v>
      </c>
      <c r="HW46">
        <v>0</v>
      </c>
      <c r="HX46">
        <v>0</v>
      </c>
      <c r="HY46">
        <v>-25.2361</v>
      </c>
      <c r="HZ46">
        <v>-0.33190399999999998</v>
      </c>
      <c r="IA46">
        <v>447.43</v>
      </c>
      <c r="IB46">
        <v>53.701099999999997</v>
      </c>
      <c r="IC46">
        <v>0</v>
      </c>
      <c r="ID46">
        <v>0</v>
      </c>
      <c r="IE46">
        <v>0</v>
      </c>
      <c r="IF46">
        <v>0</v>
      </c>
      <c r="IG46">
        <v>0</v>
      </c>
      <c r="IH46">
        <v>0</v>
      </c>
      <c r="II46">
        <v>53.7</v>
      </c>
      <c r="IJ46">
        <v>0</v>
      </c>
      <c r="IK46">
        <v>0</v>
      </c>
      <c r="IL46">
        <v>0</v>
      </c>
      <c r="IM46">
        <v>0</v>
      </c>
      <c r="IN46">
        <v>53.7</v>
      </c>
      <c r="IO46">
        <v>2.2541000000000002</v>
      </c>
      <c r="IP46">
        <v>0.97673399999999999</v>
      </c>
      <c r="IQ46">
        <v>1.5852599999999999</v>
      </c>
      <c r="IR46">
        <v>3.7481599999999999E-3</v>
      </c>
      <c r="IS46">
        <v>0.56062199999999995</v>
      </c>
      <c r="IT46">
        <v>0.97041100000000002</v>
      </c>
      <c r="IU46">
        <v>1.4521999999999999</v>
      </c>
      <c r="IV46">
        <v>7.80307</v>
      </c>
      <c r="IW46">
        <v>14.1805</v>
      </c>
      <c r="IX46">
        <v>0</v>
      </c>
      <c r="IY46">
        <v>0</v>
      </c>
      <c r="IZ46">
        <v>0</v>
      </c>
      <c r="JA46">
        <v>0</v>
      </c>
      <c r="JB46">
        <v>0</v>
      </c>
      <c r="JC46">
        <v>21.983499999999999</v>
      </c>
      <c r="JD46">
        <v>1.77403</v>
      </c>
      <c r="JE46">
        <v>0.71538299999999999</v>
      </c>
      <c r="JF46">
        <v>1.0789899999999999</v>
      </c>
      <c r="JG46">
        <v>3.9221300000000001E-2</v>
      </c>
      <c r="JH46">
        <v>0.17458899999999999</v>
      </c>
      <c r="JI46">
        <v>0.28892499999999999</v>
      </c>
      <c r="JJ46">
        <v>1.4521999999999999</v>
      </c>
      <c r="JK46">
        <v>4.5541400000000003</v>
      </c>
      <c r="JL46">
        <v>14.1805</v>
      </c>
      <c r="JM46">
        <v>0</v>
      </c>
      <c r="JN46">
        <v>0</v>
      </c>
      <c r="JO46">
        <v>0</v>
      </c>
      <c r="JP46">
        <v>-0.95662400000000003</v>
      </c>
      <c r="JQ46">
        <v>-1.2581500000000001E-2</v>
      </c>
      <c r="JR46">
        <v>18.7346</v>
      </c>
    </row>
    <row r="47" spans="1:278" x14ac:dyDescent="0.3">
      <c r="A47" s="2"/>
      <c r="B47" s="20">
        <v>45968.605416666665</v>
      </c>
      <c r="C47" t="s">
        <v>93</v>
      </c>
      <c r="D47" t="s">
        <v>93</v>
      </c>
      <c r="E47" t="s">
        <v>210</v>
      </c>
      <c r="F47" t="s">
        <v>243</v>
      </c>
      <c r="G47">
        <v>498589</v>
      </c>
      <c r="H47">
        <v>498589</v>
      </c>
      <c r="I47" t="s">
        <v>72</v>
      </c>
      <c r="J47" s="14">
        <v>0.11666666666666667</v>
      </c>
      <c r="K47" t="s">
        <v>74</v>
      </c>
      <c r="L47">
        <v>-9.0500000000000007</v>
      </c>
      <c r="M47" t="s">
        <v>73</v>
      </c>
      <c r="N47" t="s">
        <v>73</v>
      </c>
      <c r="O47" t="s">
        <v>292</v>
      </c>
      <c r="P47">
        <v>92.856499999999997</v>
      </c>
      <c r="Q47">
        <v>407907</v>
      </c>
      <c r="R47">
        <v>223575</v>
      </c>
      <c r="S47">
        <v>4970.08</v>
      </c>
      <c r="T47">
        <v>243327</v>
      </c>
      <c r="U47">
        <v>0</v>
      </c>
      <c r="V47">
        <v>674022</v>
      </c>
      <c r="W47" s="21" t="s">
        <v>313</v>
      </c>
      <c r="X47" s="21" t="s">
        <v>253</v>
      </c>
      <c r="Y47">
        <v>0</v>
      </c>
      <c r="Z47">
        <v>0</v>
      </c>
      <c r="AA47">
        <v>0</v>
      </c>
      <c r="AB47">
        <v>0</v>
      </c>
      <c r="AC47">
        <v>0</v>
      </c>
      <c r="AD47" s="21" t="s">
        <v>314</v>
      </c>
      <c r="AE47">
        <v>13949.7</v>
      </c>
      <c r="AF47">
        <v>0</v>
      </c>
      <c r="AG47">
        <v>0</v>
      </c>
      <c r="AH47">
        <v>0</v>
      </c>
      <c r="AI47">
        <v>0</v>
      </c>
      <c r="AJ47">
        <v>5282.27</v>
      </c>
      <c r="AK47">
        <v>0</v>
      </c>
      <c r="AL47">
        <v>19232</v>
      </c>
      <c r="AM47">
        <v>0</v>
      </c>
      <c r="AN47">
        <v>0</v>
      </c>
      <c r="AO47">
        <v>0</v>
      </c>
      <c r="AP47">
        <v>0</v>
      </c>
      <c r="AQ47">
        <v>19232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1.68906</v>
      </c>
      <c r="BF47">
        <v>4.2869000000000002</v>
      </c>
      <c r="BG47">
        <v>2.18804</v>
      </c>
      <c r="BH47">
        <v>5.1194900000000002E-2</v>
      </c>
      <c r="BI47">
        <v>2.5278200000000002</v>
      </c>
      <c r="BJ47">
        <v>0.56817499999999999</v>
      </c>
      <c r="BK47">
        <v>6.49946</v>
      </c>
      <c r="BL47">
        <v>0</v>
      </c>
      <c r="BM47">
        <v>17.810600000000001</v>
      </c>
      <c r="BN47">
        <v>20.146000000000001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37.956699999999998</v>
      </c>
      <c r="BU47">
        <v>35.700600000000001</v>
      </c>
      <c r="BV47">
        <v>2.2560199999999999</v>
      </c>
      <c r="BW47">
        <v>0</v>
      </c>
      <c r="BX47">
        <v>43.75</v>
      </c>
      <c r="BY47" t="s">
        <v>86</v>
      </c>
      <c r="BZ47">
        <v>0</v>
      </c>
      <c r="CA47">
        <v>0</v>
      </c>
      <c r="CC47">
        <v>0</v>
      </c>
      <c r="CG47" t="s">
        <v>73</v>
      </c>
      <c r="CH47" t="s">
        <v>73</v>
      </c>
      <c r="CI47" t="s">
        <v>290</v>
      </c>
      <c r="CJ47">
        <v>90.988299999999995</v>
      </c>
      <c r="CK47">
        <v>349124</v>
      </c>
      <c r="CL47">
        <v>293215</v>
      </c>
      <c r="CM47">
        <v>33018.199999999997</v>
      </c>
      <c r="CN47">
        <v>106819</v>
      </c>
      <c r="CO47">
        <v>127019</v>
      </c>
      <c r="CP47">
        <v>674022</v>
      </c>
      <c r="CQ47">
        <v>696569</v>
      </c>
      <c r="CR47" s="21" t="s">
        <v>253</v>
      </c>
      <c r="CS47">
        <v>0</v>
      </c>
      <c r="CT47">
        <v>0</v>
      </c>
      <c r="CU47">
        <v>0</v>
      </c>
      <c r="CV47">
        <v>-892713</v>
      </c>
      <c r="CW47">
        <v>5972.84</v>
      </c>
      <c r="CX47" s="21" t="s">
        <v>291</v>
      </c>
      <c r="CY47">
        <v>11443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11443</v>
      </c>
      <c r="DG47">
        <v>0</v>
      </c>
      <c r="DH47">
        <v>0</v>
      </c>
      <c r="DI47">
        <v>0</v>
      </c>
      <c r="DJ47">
        <v>0</v>
      </c>
      <c r="DK47">
        <v>11443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1.3810100000000001</v>
      </c>
      <c r="DZ47">
        <v>3.0868899999999999</v>
      </c>
      <c r="EA47">
        <v>2.76193</v>
      </c>
      <c r="EB47">
        <v>0.297655</v>
      </c>
      <c r="EC47">
        <v>1.02139</v>
      </c>
      <c r="ED47">
        <v>1.2401500000000001</v>
      </c>
      <c r="EE47">
        <v>6.49946</v>
      </c>
      <c r="EF47">
        <v>8.7664000000000009</v>
      </c>
      <c r="EG47">
        <v>20.146000000000001</v>
      </c>
      <c r="EH47">
        <v>0</v>
      </c>
      <c r="EI47">
        <v>0</v>
      </c>
      <c r="EJ47">
        <v>0</v>
      </c>
      <c r="EK47">
        <v>-7.2734100000000002</v>
      </c>
      <c r="EL47">
        <v>-0.24868000000000001</v>
      </c>
      <c r="EM47">
        <v>28.912400000000002</v>
      </c>
      <c r="EN47">
        <v>27.532599999999999</v>
      </c>
      <c r="EO47">
        <v>1.37981</v>
      </c>
      <c r="EP47">
        <v>0</v>
      </c>
      <c r="EQ47">
        <v>0</v>
      </c>
      <c r="ES47">
        <v>0</v>
      </c>
      <c r="ET47">
        <v>0</v>
      </c>
      <c r="EV47">
        <v>0</v>
      </c>
      <c r="EW47">
        <v>2.0728300000000002E-2</v>
      </c>
      <c r="EX47">
        <v>37.793199999999999</v>
      </c>
      <c r="EY47">
        <v>8.7642000000000007</v>
      </c>
      <c r="EZ47">
        <v>0.45902199999999999</v>
      </c>
      <c r="FA47">
        <v>16.558</v>
      </c>
      <c r="FB47">
        <v>0</v>
      </c>
      <c r="FC47">
        <v>21.6738</v>
      </c>
      <c r="FD47">
        <v>85.269000000000005</v>
      </c>
      <c r="FE47">
        <v>55.0364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140.30500000000001</v>
      </c>
      <c r="FL47">
        <v>2.1644799999999999E-2</v>
      </c>
      <c r="FM47">
        <v>4.69001</v>
      </c>
      <c r="FN47">
        <v>8.74817</v>
      </c>
      <c r="FO47">
        <v>0.578654</v>
      </c>
      <c r="FP47">
        <v>3.20133</v>
      </c>
      <c r="FQ47">
        <v>4.8343100000000003</v>
      </c>
      <c r="FR47">
        <v>21.6738</v>
      </c>
      <c r="FS47">
        <v>25.764299999999999</v>
      </c>
      <c r="FT47">
        <v>55.0364</v>
      </c>
      <c r="FU47">
        <v>0</v>
      </c>
      <c r="FV47">
        <v>0</v>
      </c>
      <c r="FW47">
        <v>0</v>
      </c>
      <c r="FX47">
        <v>-2.6455500000000001</v>
      </c>
      <c r="FY47">
        <v>-15.338100000000001</v>
      </c>
      <c r="FZ47">
        <v>80.800700000000006</v>
      </c>
      <c r="GA47" t="s">
        <v>275</v>
      </c>
      <c r="GB47" t="s">
        <v>353</v>
      </c>
      <c r="GC47" t="s">
        <v>244</v>
      </c>
      <c r="GD47" t="s">
        <v>276</v>
      </c>
      <c r="GE47" t="s">
        <v>277</v>
      </c>
      <c r="GF47" t="s">
        <v>354</v>
      </c>
      <c r="GG47" t="s">
        <v>355</v>
      </c>
      <c r="GH47" t="s">
        <v>356</v>
      </c>
      <c r="GK47">
        <v>1.4377900000000001E-2</v>
      </c>
      <c r="GL47">
        <v>20.888500000000001</v>
      </c>
      <c r="GM47">
        <v>13.107900000000001</v>
      </c>
      <c r="GN47">
        <v>0.21484500000000001</v>
      </c>
      <c r="GO47">
        <v>14.8847</v>
      </c>
      <c r="GP47">
        <v>0</v>
      </c>
      <c r="GQ47">
        <v>38.027700000000003</v>
      </c>
      <c r="GR47">
        <v>87.13</v>
      </c>
      <c r="GS47">
        <v>111.078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198.21</v>
      </c>
      <c r="GZ47">
        <v>76.211299999999994</v>
      </c>
      <c r="HA47">
        <v>0</v>
      </c>
      <c r="HB47">
        <v>0</v>
      </c>
      <c r="HC47">
        <v>0</v>
      </c>
      <c r="HD47">
        <v>0</v>
      </c>
      <c r="HE47">
        <v>28.858599999999999</v>
      </c>
      <c r="HF47">
        <v>0</v>
      </c>
      <c r="HG47">
        <v>105.07</v>
      </c>
      <c r="HH47">
        <v>0</v>
      </c>
      <c r="HI47">
        <v>0</v>
      </c>
      <c r="HJ47">
        <v>0</v>
      </c>
      <c r="HK47">
        <v>0</v>
      </c>
      <c r="HL47">
        <v>105.07</v>
      </c>
      <c r="HM47">
        <v>1.4015E-2</v>
      </c>
      <c r="HN47">
        <v>10.4832</v>
      </c>
      <c r="HO47">
        <v>14.6408</v>
      </c>
      <c r="HP47">
        <v>1.07203</v>
      </c>
      <c r="HQ47">
        <v>4.7741100000000003</v>
      </c>
      <c r="HR47">
        <v>7.5262900000000004</v>
      </c>
      <c r="HS47">
        <v>38.027700000000003</v>
      </c>
      <c r="HT47">
        <v>46.49</v>
      </c>
      <c r="HU47">
        <v>111.078</v>
      </c>
      <c r="HV47">
        <v>0</v>
      </c>
      <c r="HW47">
        <v>0</v>
      </c>
      <c r="HX47">
        <v>0</v>
      </c>
      <c r="HY47">
        <v>-25.2361</v>
      </c>
      <c r="HZ47">
        <v>-4.80396</v>
      </c>
      <c r="IA47">
        <v>157.57</v>
      </c>
      <c r="IB47">
        <v>62.516599999999997</v>
      </c>
      <c r="IC47">
        <v>0</v>
      </c>
      <c r="ID47">
        <v>0</v>
      </c>
      <c r="IE47">
        <v>0</v>
      </c>
      <c r="IF47">
        <v>0</v>
      </c>
      <c r="IG47">
        <v>0</v>
      </c>
      <c r="IH47">
        <v>0</v>
      </c>
      <c r="II47">
        <v>62.52</v>
      </c>
      <c r="IJ47">
        <v>0</v>
      </c>
      <c r="IK47">
        <v>0</v>
      </c>
      <c r="IL47">
        <v>0</v>
      </c>
      <c r="IM47">
        <v>0</v>
      </c>
      <c r="IN47">
        <v>62.52</v>
      </c>
      <c r="IO47">
        <v>2.51755</v>
      </c>
      <c r="IP47">
        <v>0.791821</v>
      </c>
      <c r="IQ47">
        <v>0.49688199999999999</v>
      </c>
      <c r="IR47">
        <v>8.1441399999999994E-3</v>
      </c>
      <c r="IS47">
        <v>0.56423599999999996</v>
      </c>
      <c r="IT47">
        <v>0.95310399999999995</v>
      </c>
      <c r="IU47">
        <v>1.4415199999999999</v>
      </c>
      <c r="IV47">
        <v>6.77325</v>
      </c>
      <c r="IW47">
        <v>4.2106199999999996</v>
      </c>
      <c r="IX47">
        <v>0</v>
      </c>
      <c r="IY47">
        <v>0</v>
      </c>
      <c r="IZ47">
        <v>0</v>
      </c>
      <c r="JA47">
        <v>0</v>
      </c>
      <c r="JB47">
        <v>0</v>
      </c>
      <c r="JC47">
        <v>10.9839</v>
      </c>
      <c r="JD47">
        <v>2.0652499999999998</v>
      </c>
      <c r="JE47">
        <v>0.39738800000000002</v>
      </c>
      <c r="JF47">
        <v>0.55498999999999998</v>
      </c>
      <c r="JG47">
        <v>4.0637300000000001E-2</v>
      </c>
      <c r="JH47">
        <v>0.18097299999999999</v>
      </c>
      <c r="JI47">
        <v>0.28529900000000002</v>
      </c>
      <c r="JJ47">
        <v>1.4415199999999999</v>
      </c>
      <c r="JK47">
        <v>3.8273199999999998</v>
      </c>
      <c r="JL47">
        <v>4.2106199999999996</v>
      </c>
      <c r="JM47">
        <v>0</v>
      </c>
      <c r="JN47">
        <v>0</v>
      </c>
      <c r="JO47">
        <v>0</v>
      </c>
      <c r="JP47">
        <v>-0.95662400000000003</v>
      </c>
      <c r="JQ47">
        <v>-0.18210399999999999</v>
      </c>
      <c r="JR47">
        <v>8.0379400000000008</v>
      </c>
    </row>
    <row r="48" spans="1:278" x14ac:dyDescent="0.3">
      <c r="B48" s="20">
        <v>45968.607488425929</v>
      </c>
      <c r="C48" t="s">
        <v>94</v>
      </c>
      <c r="D48" t="s">
        <v>94</v>
      </c>
      <c r="E48" t="s">
        <v>210</v>
      </c>
      <c r="F48" t="s">
        <v>243</v>
      </c>
      <c r="G48">
        <v>498589</v>
      </c>
      <c r="H48">
        <v>498589</v>
      </c>
      <c r="I48" t="s">
        <v>72</v>
      </c>
      <c r="J48" s="14">
        <v>0.12083333333333333</v>
      </c>
      <c r="K48" t="s">
        <v>74</v>
      </c>
      <c r="L48">
        <v>-9.11</v>
      </c>
      <c r="M48" t="s">
        <v>73</v>
      </c>
      <c r="N48" t="s">
        <v>73</v>
      </c>
      <c r="O48" t="s">
        <v>292</v>
      </c>
      <c r="P48">
        <v>93.288300000000007</v>
      </c>
      <c r="Q48">
        <v>406613</v>
      </c>
      <c r="R48">
        <v>219536</v>
      </c>
      <c r="S48">
        <v>5083.0200000000004</v>
      </c>
      <c r="T48">
        <v>236168</v>
      </c>
      <c r="U48">
        <v>0</v>
      </c>
      <c r="V48">
        <v>674022</v>
      </c>
      <c r="W48" s="21" t="s">
        <v>315</v>
      </c>
      <c r="X48" s="21" t="s">
        <v>253</v>
      </c>
      <c r="Y48">
        <v>0</v>
      </c>
      <c r="Z48">
        <v>0</v>
      </c>
      <c r="AA48">
        <v>0</v>
      </c>
      <c r="AB48">
        <v>0</v>
      </c>
      <c r="AC48">
        <v>0</v>
      </c>
      <c r="AD48" s="21" t="s">
        <v>316</v>
      </c>
      <c r="AE48">
        <v>14014.5</v>
      </c>
      <c r="AF48">
        <v>0</v>
      </c>
      <c r="AG48">
        <v>0</v>
      </c>
      <c r="AH48">
        <v>0</v>
      </c>
      <c r="AI48">
        <v>0</v>
      </c>
      <c r="AJ48">
        <v>5282.27</v>
      </c>
      <c r="AK48">
        <v>0</v>
      </c>
      <c r="AL48">
        <v>19296.8</v>
      </c>
      <c r="AM48">
        <v>0</v>
      </c>
      <c r="AN48">
        <v>0</v>
      </c>
      <c r="AO48">
        <v>0</v>
      </c>
      <c r="AP48">
        <v>0</v>
      </c>
      <c r="AQ48">
        <v>19296.8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1.6970400000000001</v>
      </c>
      <c r="BF48">
        <v>4.3642399999999997</v>
      </c>
      <c r="BG48">
        <v>2.15178</v>
      </c>
      <c r="BH48">
        <v>5.3584800000000002E-2</v>
      </c>
      <c r="BI48">
        <v>2.5499700000000001</v>
      </c>
      <c r="BJ48">
        <v>0.56817499999999999</v>
      </c>
      <c r="BK48">
        <v>6.49946</v>
      </c>
      <c r="BL48">
        <v>0</v>
      </c>
      <c r="BM48">
        <v>17.8842</v>
      </c>
      <c r="BN48">
        <v>20.146000000000001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38.030200000000001</v>
      </c>
      <c r="BU48">
        <v>35.766300000000001</v>
      </c>
      <c r="BV48">
        <v>2.2639900000000002</v>
      </c>
      <c r="BW48">
        <v>0</v>
      </c>
      <c r="BX48">
        <v>43.75</v>
      </c>
      <c r="BY48" t="s">
        <v>86</v>
      </c>
      <c r="BZ48">
        <v>0</v>
      </c>
      <c r="CA48">
        <v>0</v>
      </c>
      <c r="CC48">
        <v>0</v>
      </c>
      <c r="CG48" t="s">
        <v>73</v>
      </c>
      <c r="CH48" t="s">
        <v>73</v>
      </c>
      <c r="CI48" t="s">
        <v>290</v>
      </c>
      <c r="CJ48">
        <v>90.988299999999995</v>
      </c>
      <c r="CK48">
        <v>349124</v>
      </c>
      <c r="CL48">
        <v>293215</v>
      </c>
      <c r="CM48">
        <v>33018.199999999997</v>
      </c>
      <c r="CN48">
        <v>106819</v>
      </c>
      <c r="CO48">
        <v>127019</v>
      </c>
      <c r="CP48">
        <v>674022</v>
      </c>
      <c r="CQ48">
        <v>696569</v>
      </c>
      <c r="CR48" s="21" t="s">
        <v>253</v>
      </c>
      <c r="CS48">
        <v>0</v>
      </c>
      <c r="CT48">
        <v>0</v>
      </c>
      <c r="CU48">
        <v>0</v>
      </c>
      <c r="CV48">
        <v>-892713</v>
      </c>
      <c r="CW48">
        <v>5972.84</v>
      </c>
      <c r="CX48" s="21" t="s">
        <v>291</v>
      </c>
      <c r="CY48">
        <v>11443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11443</v>
      </c>
      <c r="DG48">
        <v>0</v>
      </c>
      <c r="DH48">
        <v>0</v>
      </c>
      <c r="DI48">
        <v>0</v>
      </c>
      <c r="DJ48">
        <v>0</v>
      </c>
      <c r="DK48">
        <v>11443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1.3810100000000001</v>
      </c>
      <c r="DZ48">
        <v>3.0868899999999999</v>
      </c>
      <c r="EA48">
        <v>2.76193</v>
      </c>
      <c r="EB48">
        <v>0.297655</v>
      </c>
      <c r="EC48">
        <v>1.02139</v>
      </c>
      <c r="ED48">
        <v>1.2401500000000001</v>
      </c>
      <c r="EE48">
        <v>6.49946</v>
      </c>
      <c r="EF48">
        <v>8.7664000000000009</v>
      </c>
      <c r="EG48">
        <v>20.146000000000001</v>
      </c>
      <c r="EH48">
        <v>0</v>
      </c>
      <c r="EI48">
        <v>0</v>
      </c>
      <c r="EJ48">
        <v>0</v>
      </c>
      <c r="EK48">
        <v>-7.2734100000000002</v>
      </c>
      <c r="EL48">
        <v>-0.24868000000000001</v>
      </c>
      <c r="EM48">
        <v>28.912400000000002</v>
      </c>
      <c r="EN48">
        <v>27.532599999999999</v>
      </c>
      <c r="EO48">
        <v>1.37981</v>
      </c>
      <c r="EP48">
        <v>0</v>
      </c>
      <c r="EQ48">
        <v>0</v>
      </c>
      <c r="ES48">
        <v>0</v>
      </c>
      <c r="ET48">
        <v>0</v>
      </c>
      <c r="EV48">
        <v>0</v>
      </c>
      <c r="EW48">
        <v>2.0852699999999998E-2</v>
      </c>
      <c r="EX48">
        <v>41.281799999999997</v>
      </c>
      <c r="EY48">
        <v>8.7458299999999998</v>
      </c>
      <c r="EZ48">
        <v>0.50404800000000005</v>
      </c>
      <c r="FA48">
        <v>20.434899999999999</v>
      </c>
      <c r="FB48">
        <v>0</v>
      </c>
      <c r="FC48">
        <v>21.6738</v>
      </c>
      <c r="FD48">
        <v>92.661199999999994</v>
      </c>
      <c r="FE48">
        <v>55.0364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147.69800000000001</v>
      </c>
      <c r="FL48">
        <v>2.1644799999999999E-2</v>
      </c>
      <c r="FM48">
        <v>4.69001</v>
      </c>
      <c r="FN48">
        <v>8.74817</v>
      </c>
      <c r="FO48">
        <v>0.578654</v>
      </c>
      <c r="FP48">
        <v>3.20133</v>
      </c>
      <c r="FQ48">
        <v>4.8343100000000003</v>
      </c>
      <c r="FR48">
        <v>21.6738</v>
      </c>
      <c r="FS48">
        <v>25.764299999999999</v>
      </c>
      <c r="FT48">
        <v>55.0364</v>
      </c>
      <c r="FU48">
        <v>0</v>
      </c>
      <c r="FV48">
        <v>0</v>
      </c>
      <c r="FW48">
        <v>0</v>
      </c>
      <c r="FX48">
        <v>-2.6455500000000001</v>
      </c>
      <c r="FY48">
        <v>-15.338100000000001</v>
      </c>
      <c r="FZ48">
        <v>80.800700000000006</v>
      </c>
      <c r="GA48" t="s">
        <v>275</v>
      </c>
      <c r="GB48" t="s">
        <v>353</v>
      </c>
      <c r="GC48" t="s">
        <v>244</v>
      </c>
      <c r="GD48" t="s">
        <v>276</v>
      </c>
      <c r="GE48" t="s">
        <v>277</v>
      </c>
      <c r="GF48" t="s">
        <v>354</v>
      </c>
      <c r="GG48" t="s">
        <v>355</v>
      </c>
      <c r="GH48" t="s">
        <v>356</v>
      </c>
      <c r="GK48">
        <v>1.4471400000000001E-2</v>
      </c>
      <c r="GL48">
        <v>22.087299999999999</v>
      </c>
      <c r="GM48">
        <v>12.9429</v>
      </c>
      <c r="GN48">
        <v>0.23765500000000001</v>
      </c>
      <c r="GO48">
        <v>16.000299999999999</v>
      </c>
      <c r="GP48">
        <v>0</v>
      </c>
      <c r="GQ48">
        <v>38.027700000000003</v>
      </c>
      <c r="GR48">
        <v>89.31</v>
      </c>
      <c r="GS48">
        <v>111.078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200.39</v>
      </c>
      <c r="GZ48">
        <v>76.565600000000003</v>
      </c>
      <c r="HA48">
        <v>0</v>
      </c>
      <c r="HB48">
        <v>0</v>
      </c>
      <c r="HC48">
        <v>0</v>
      </c>
      <c r="HD48">
        <v>0</v>
      </c>
      <c r="HE48">
        <v>28.858599999999999</v>
      </c>
      <c r="HF48">
        <v>0</v>
      </c>
      <c r="HG48">
        <v>105.43</v>
      </c>
      <c r="HH48">
        <v>0</v>
      </c>
      <c r="HI48">
        <v>0</v>
      </c>
      <c r="HJ48">
        <v>0</v>
      </c>
      <c r="HK48">
        <v>0</v>
      </c>
      <c r="HL48">
        <v>105.43</v>
      </c>
      <c r="HM48">
        <v>1.4015E-2</v>
      </c>
      <c r="HN48">
        <v>10.4832</v>
      </c>
      <c r="HO48">
        <v>14.6408</v>
      </c>
      <c r="HP48">
        <v>1.07203</v>
      </c>
      <c r="HQ48">
        <v>4.7741100000000003</v>
      </c>
      <c r="HR48">
        <v>7.5262900000000004</v>
      </c>
      <c r="HS48">
        <v>38.027700000000003</v>
      </c>
      <c r="HT48">
        <v>46.49</v>
      </c>
      <c r="HU48">
        <v>111.078</v>
      </c>
      <c r="HV48">
        <v>0</v>
      </c>
      <c r="HW48">
        <v>0</v>
      </c>
      <c r="HX48">
        <v>0</v>
      </c>
      <c r="HY48">
        <v>-25.2361</v>
      </c>
      <c r="HZ48">
        <v>-4.80396</v>
      </c>
      <c r="IA48">
        <v>157.57</v>
      </c>
      <c r="IB48">
        <v>62.516599999999997</v>
      </c>
      <c r="IC48">
        <v>0</v>
      </c>
      <c r="ID48">
        <v>0</v>
      </c>
      <c r="IE48">
        <v>0</v>
      </c>
      <c r="IF48">
        <v>0</v>
      </c>
      <c r="IG48">
        <v>0</v>
      </c>
      <c r="IH48">
        <v>0</v>
      </c>
      <c r="II48">
        <v>62.52</v>
      </c>
      <c r="IJ48">
        <v>0</v>
      </c>
      <c r="IK48">
        <v>0</v>
      </c>
      <c r="IL48">
        <v>0</v>
      </c>
      <c r="IM48">
        <v>0</v>
      </c>
      <c r="IN48">
        <v>62.52</v>
      </c>
      <c r="IO48">
        <v>2.5292500000000002</v>
      </c>
      <c r="IP48">
        <v>0.83726299999999998</v>
      </c>
      <c r="IQ48">
        <v>0.49062800000000001</v>
      </c>
      <c r="IR48">
        <v>9.0088200000000007E-3</v>
      </c>
      <c r="IS48">
        <v>0.60652300000000003</v>
      </c>
      <c r="IT48">
        <v>0.95310300000000003</v>
      </c>
      <c r="IU48">
        <v>1.4415199999999999</v>
      </c>
      <c r="IV48">
        <v>6.8673000000000002</v>
      </c>
      <c r="IW48">
        <v>4.2106199999999996</v>
      </c>
      <c r="IX48">
        <v>0</v>
      </c>
      <c r="IY48">
        <v>0</v>
      </c>
      <c r="IZ48">
        <v>0</v>
      </c>
      <c r="JA48">
        <v>0</v>
      </c>
      <c r="JB48">
        <v>0</v>
      </c>
      <c r="JC48">
        <v>11.0779</v>
      </c>
      <c r="JD48">
        <v>2.0652499999999998</v>
      </c>
      <c r="JE48">
        <v>0.39738800000000002</v>
      </c>
      <c r="JF48">
        <v>0.55498999999999998</v>
      </c>
      <c r="JG48">
        <v>4.0637300000000001E-2</v>
      </c>
      <c r="JH48">
        <v>0.18097299999999999</v>
      </c>
      <c r="JI48">
        <v>0.28529900000000002</v>
      </c>
      <c r="JJ48">
        <v>1.4415199999999999</v>
      </c>
      <c r="JK48">
        <v>3.8273199999999998</v>
      </c>
      <c r="JL48">
        <v>4.2106199999999996</v>
      </c>
      <c r="JM48">
        <v>0</v>
      </c>
      <c r="JN48">
        <v>0</v>
      </c>
      <c r="JO48">
        <v>0</v>
      </c>
      <c r="JP48">
        <v>-0.95662400000000003</v>
      </c>
      <c r="JQ48">
        <v>-0.18210399999999999</v>
      </c>
      <c r="JR48">
        <v>8.0379400000000008</v>
      </c>
    </row>
    <row r="49" spans="1:278" x14ac:dyDescent="0.3">
      <c r="A49" s="1"/>
      <c r="B49" s="20">
        <v>45968.609618055554</v>
      </c>
      <c r="C49" t="s">
        <v>97</v>
      </c>
      <c r="D49" t="s">
        <v>97</v>
      </c>
      <c r="E49" t="s">
        <v>210</v>
      </c>
      <c r="F49" t="s">
        <v>243</v>
      </c>
      <c r="G49">
        <v>498589</v>
      </c>
      <c r="H49">
        <v>498589</v>
      </c>
      <c r="I49" t="s">
        <v>72</v>
      </c>
      <c r="J49" s="14">
        <v>0.12361111111111112</v>
      </c>
      <c r="K49" t="s">
        <v>74</v>
      </c>
      <c r="L49">
        <v>-9.11</v>
      </c>
      <c r="M49" t="s">
        <v>73</v>
      </c>
      <c r="N49" t="s">
        <v>73</v>
      </c>
      <c r="O49" t="s">
        <v>292</v>
      </c>
      <c r="P49">
        <v>93.277699999999996</v>
      </c>
      <c r="Q49">
        <v>406587</v>
      </c>
      <c r="R49">
        <v>219713</v>
      </c>
      <c r="S49">
        <v>5084.4399999999996</v>
      </c>
      <c r="T49">
        <v>236124</v>
      </c>
      <c r="U49">
        <v>0</v>
      </c>
      <c r="V49">
        <v>674022</v>
      </c>
      <c r="W49" s="21" t="s">
        <v>317</v>
      </c>
      <c r="X49" s="21" t="s">
        <v>253</v>
      </c>
      <c r="Y49">
        <v>0</v>
      </c>
      <c r="Z49">
        <v>0</v>
      </c>
      <c r="AA49">
        <v>0</v>
      </c>
      <c r="AB49">
        <v>0</v>
      </c>
      <c r="AC49">
        <v>0</v>
      </c>
      <c r="AD49" s="21" t="s">
        <v>318</v>
      </c>
      <c r="AE49">
        <v>14012.9</v>
      </c>
      <c r="AF49">
        <v>0</v>
      </c>
      <c r="AG49">
        <v>0</v>
      </c>
      <c r="AH49">
        <v>0</v>
      </c>
      <c r="AI49">
        <v>0</v>
      </c>
      <c r="AJ49">
        <v>5282.27</v>
      </c>
      <c r="AK49">
        <v>0</v>
      </c>
      <c r="AL49">
        <v>19295.2</v>
      </c>
      <c r="AM49">
        <v>0</v>
      </c>
      <c r="AN49">
        <v>0</v>
      </c>
      <c r="AO49">
        <v>0</v>
      </c>
      <c r="AP49">
        <v>0</v>
      </c>
      <c r="AQ49">
        <v>19295.2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1.6968399999999999</v>
      </c>
      <c r="BF49">
        <v>4.3619199999999996</v>
      </c>
      <c r="BG49">
        <v>2.1533899999999999</v>
      </c>
      <c r="BH49">
        <v>5.3560999999999998E-2</v>
      </c>
      <c r="BI49">
        <v>2.5493899999999998</v>
      </c>
      <c r="BJ49">
        <v>0.56817499999999999</v>
      </c>
      <c r="BK49">
        <v>6.49946</v>
      </c>
      <c r="BL49">
        <v>0</v>
      </c>
      <c r="BM49">
        <v>17.8827</v>
      </c>
      <c r="BN49">
        <v>20.146000000000001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38.028700000000001</v>
      </c>
      <c r="BU49">
        <v>35.765000000000001</v>
      </c>
      <c r="BV49">
        <v>2.2637900000000002</v>
      </c>
      <c r="BW49">
        <v>0</v>
      </c>
      <c r="BX49">
        <v>43.75</v>
      </c>
      <c r="BY49" t="s">
        <v>86</v>
      </c>
      <c r="BZ49">
        <v>0</v>
      </c>
      <c r="CA49">
        <v>0</v>
      </c>
      <c r="CC49">
        <v>0</v>
      </c>
      <c r="CG49" t="s">
        <v>73</v>
      </c>
      <c r="CH49" t="s">
        <v>73</v>
      </c>
      <c r="CI49" t="s">
        <v>290</v>
      </c>
      <c r="CJ49">
        <v>90.988299999999995</v>
      </c>
      <c r="CK49">
        <v>349124</v>
      </c>
      <c r="CL49">
        <v>293215</v>
      </c>
      <c r="CM49">
        <v>33018.199999999997</v>
      </c>
      <c r="CN49">
        <v>106819</v>
      </c>
      <c r="CO49">
        <v>127019</v>
      </c>
      <c r="CP49">
        <v>674022</v>
      </c>
      <c r="CQ49">
        <v>696569</v>
      </c>
      <c r="CR49" s="21" t="s">
        <v>253</v>
      </c>
      <c r="CS49">
        <v>0</v>
      </c>
      <c r="CT49">
        <v>0</v>
      </c>
      <c r="CU49">
        <v>0</v>
      </c>
      <c r="CV49">
        <v>-892713</v>
      </c>
      <c r="CW49">
        <v>5972.84</v>
      </c>
      <c r="CX49" s="21" t="s">
        <v>291</v>
      </c>
      <c r="CY49">
        <v>11443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11443</v>
      </c>
      <c r="DG49">
        <v>0</v>
      </c>
      <c r="DH49">
        <v>0</v>
      </c>
      <c r="DI49">
        <v>0</v>
      </c>
      <c r="DJ49">
        <v>0</v>
      </c>
      <c r="DK49">
        <v>11443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1.3810100000000001</v>
      </c>
      <c r="DZ49">
        <v>3.0868899999999999</v>
      </c>
      <c r="EA49">
        <v>2.76193</v>
      </c>
      <c r="EB49">
        <v>0.297655</v>
      </c>
      <c r="EC49">
        <v>1.02139</v>
      </c>
      <c r="ED49">
        <v>1.2401500000000001</v>
      </c>
      <c r="EE49">
        <v>6.49946</v>
      </c>
      <c r="EF49">
        <v>8.7664000000000009</v>
      </c>
      <c r="EG49">
        <v>20.146000000000001</v>
      </c>
      <c r="EH49">
        <v>0</v>
      </c>
      <c r="EI49">
        <v>0</v>
      </c>
      <c r="EJ49">
        <v>0</v>
      </c>
      <c r="EK49">
        <v>-7.2734100000000002</v>
      </c>
      <c r="EL49">
        <v>-0.24868000000000001</v>
      </c>
      <c r="EM49">
        <v>28.912400000000002</v>
      </c>
      <c r="EN49">
        <v>27.532599999999999</v>
      </c>
      <c r="EO49">
        <v>1.37981</v>
      </c>
      <c r="EP49">
        <v>0</v>
      </c>
      <c r="EQ49">
        <v>0</v>
      </c>
      <c r="ES49">
        <v>0</v>
      </c>
      <c r="ET49">
        <v>0</v>
      </c>
      <c r="EV49">
        <v>0</v>
      </c>
      <c r="EW49">
        <v>2.0849800000000002E-2</v>
      </c>
      <c r="EX49">
        <v>41.128799999999998</v>
      </c>
      <c r="EY49">
        <v>8.7462400000000002</v>
      </c>
      <c r="EZ49">
        <v>0.500834</v>
      </c>
      <c r="FA49">
        <v>20.430199999999999</v>
      </c>
      <c r="FB49">
        <v>0</v>
      </c>
      <c r="FC49">
        <v>21.6738</v>
      </c>
      <c r="FD49">
        <v>92.500699999999995</v>
      </c>
      <c r="FE49">
        <v>55.0364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147.53700000000001</v>
      </c>
      <c r="FL49">
        <v>2.1644799999999999E-2</v>
      </c>
      <c r="FM49">
        <v>4.69001</v>
      </c>
      <c r="FN49">
        <v>8.74817</v>
      </c>
      <c r="FO49">
        <v>0.578654</v>
      </c>
      <c r="FP49">
        <v>3.20133</v>
      </c>
      <c r="FQ49">
        <v>4.8343100000000003</v>
      </c>
      <c r="FR49">
        <v>21.6738</v>
      </c>
      <c r="FS49">
        <v>25.764299999999999</v>
      </c>
      <c r="FT49">
        <v>55.0364</v>
      </c>
      <c r="FU49">
        <v>0</v>
      </c>
      <c r="FV49">
        <v>0</v>
      </c>
      <c r="FW49">
        <v>0</v>
      </c>
      <c r="FX49">
        <v>-2.6455500000000001</v>
      </c>
      <c r="FY49">
        <v>-15.338100000000001</v>
      </c>
      <c r="FZ49">
        <v>80.800700000000006</v>
      </c>
      <c r="GA49" t="s">
        <v>275</v>
      </c>
      <c r="GB49" t="s">
        <v>353</v>
      </c>
      <c r="GC49" t="s">
        <v>244</v>
      </c>
      <c r="GD49" t="s">
        <v>276</v>
      </c>
      <c r="GE49" t="s">
        <v>277</v>
      </c>
      <c r="GF49" t="s">
        <v>354</v>
      </c>
      <c r="GG49" t="s">
        <v>355</v>
      </c>
      <c r="GH49" t="s">
        <v>356</v>
      </c>
      <c r="GK49">
        <v>1.44692E-2</v>
      </c>
      <c r="GL49">
        <v>22.0823</v>
      </c>
      <c r="GM49">
        <v>12.951499999999999</v>
      </c>
      <c r="GN49">
        <v>0.237762</v>
      </c>
      <c r="GO49">
        <v>15.994400000000001</v>
      </c>
      <c r="GP49">
        <v>0</v>
      </c>
      <c r="GQ49">
        <v>38.027700000000003</v>
      </c>
      <c r="GR49">
        <v>89.3</v>
      </c>
      <c r="GS49">
        <v>111.078</v>
      </c>
      <c r="GT49">
        <v>0</v>
      </c>
      <c r="GU49">
        <v>0</v>
      </c>
      <c r="GV49">
        <v>0</v>
      </c>
      <c r="GW49">
        <v>0</v>
      </c>
      <c r="GX49">
        <v>0</v>
      </c>
      <c r="GY49">
        <v>200.38</v>
      </c>
      <c r="GZ49">
        <v>76.556899999999999</v>
      </c>
      <c r="HA49">
        <v>0</v>
      </c>
      <c r="HB49">
        <v>0</v>
      </c>
      <c r="HC49">
        <v>0</v>
      </c>
      <c r="HD49">
        <v>0</v>
      </c>
      <c r="HE49">
        <v>28.858599999999999</v>
      </c>
      <c r="HF49">
        <v>0</v>
      </c>
      <c r="HG49">
        <v>105.42</v>
      </c>
      <c r="HH49">
        <v>0</v>
      </c>
      <c r="HI49">
        <v>0</v>
      </c>
      <c r="HJ49">
        <v>0</v>
      </c>
      <c r="HK49">
        <v>0</v>
      </c>
      <c r="HL49">
        <v>105.42</v>
      </c>
      <c r="HM49">
        <v>1.4015E-2</v>
      </c>
      <c r="HN49">
        <v>10.4832</v>
      </c>
      <c r="HO49">
        <v>14.6408</v>
      </c>
      <c r="HP49">
        <v>1.07203</v>
      </c>
      <c r="HQ49">
        <v>4.7741100000000003</v>
      </c>
      <c r="HR49">
        <v>7.5262900000000004</v>
      </c>
      <c r="HS49">
        <v>38.027700000000003</v>
      </c>
      <c r="HT49">
        <v>46.49</v>
      </c>
      <c r="HU49">
        <v>111.078</v>
      </c>
      <c r="HV49">
        <v>0</v>
      </c>
      <c r="HW49">
        <v>0</v>
      </c>
      <c r="HX49">
        <v>0</v>
      </c>
      <c r="HY49">
        <v>-25.2361</v>
      </c>
      <c r="HZ49">
        <v>-4.80396</v>
      </c>
      <c r="IA49">
        <v>157.57</v>
      </c>
      <c r="IB49">
        <v>62.516599999999997</v>
      </c>
      <c r="IC49">
        <v>0</v>
      </c>
      <c r="ID49">
        <v>0</v>
      </c>
      <c r="IE49">
        <v>0</v>
      </c>
      <c r="IF49">
        <v>0</v>
      </c>
      <c r="IG49">
        <v>0</v>
      </c>
      <c r="IH49">
        <v>0</v>
      </c>
      <c r="II49">
        <v>62.52</v>
      </c>
      <c r="IJ49">
        <v>0</v>
      </c>
      <c r="IK49">
        <v>0</v>
      </c>
      <c r="IL49">
        <v>0</v>
      </c>
      <c r="IM49">
        <v>0</v>
      </c>
      <c r="IN49">
        <v>62.52</v>
      </c>
      <c r="IO49">
        <v>2.5289700000000002</v>
      </c>
      <c r="IP49">
        <v>0.83707299999999996</v>
      </c>
      <c r="IQ49">
        <v>0.49095299999999997</v>
      </c>
      <c r="IR49">
        <v>9.0128599999999993E-3</v>
      </c>
      <c r="IS49">
        <v>0.60630200000000001</v>
      </c>
      <c r="IT49">
        <v>0.95310300000000003</v>
      </c>
      <c r="IU49">
        <v>1.4415199999999999</v>
      </c>
      <c r="IV49">
        <v>6.86693</v>
      </c>
      <c r="IW49">
        <v>4.2106199999999996</v>
      </c>
      <c r="IX49">
        <v>0</v>
      </c>
      <c r="IY49">
        <v>0</v>
      </c>
      <c r="IZ49">
        <v>0</v>
      </c>
      <c r="JA49">
        <v>0</v>
      </c>
      <c r="JB49">
        <v>0</v>
      </c>
      <c r="JC49">
        <v>11.0776</v>
      </c>
      <c r="JD49">
        <v>2.0652499999999998</v>
      </c>
      <c r="JE49">
        <v>0.39738800000000002</v>
      </c>
      <c r="JF49">
        <v>0.55498999999999998</v>
      </c>
      <c r="JG49">
        <v>4.0637300000000001E-2</v>
      </c>
      <c r="JH49">
        <v>0.18097299999999999</v>
      </c>
      <c r="JI49">
        <v>0.28529900000000002</v>
      </c>
      <c r="JJ49">
        <v>1.4415199999999999</v>
      </c>
      <c r="JK49">
        <v>3.8273199999999998</v>
      </c>
      <c r="JL49">
        <v>4.2106199999999996</v>
      </c>
      <c r="JM49">
        <v>0</v>
      </c>
      <c r="JN49">
        <v>0</v>
      </c>
      <c r="JO49">
        <v>0</v>
      </c>
      <c r="JP49">
        <v>-0.95662400000000003</v>
      </c>
      <c r="JQ49">
        <v>-0.18210399999999999</v>
      </c>
      <c r="JR49">
        <v>8.0379400000000008</v>
      </c>
    </row>
    <row r="50" spans="1:278" x14ac:dyDescent="0.3">
      <c r="B50" s="20">
        <v>45968.611793981479</v>
      </c>
      <c r="C50" t="s">
        <v>98</v>
      </c>
      <c r="D50" t="s">
        <v>98</v>
      </c>
      <c r="E50" t="s">
        <v>210</v>
      </c>
      <c r="F50" t="s">
        <v>243</v>
      </c>
      <c r="G50">
        <v>498589</v>
      </c>
      <c r="H50">
        <v>498589</v>
      </c>
      <c r="I50" t="s">
        <v>72</v>
      </c>
      <c r="J50" s="14">
        <v>0.12708333333333333</v>
      </c>
      <c r="K50" t="s">
        <v>74</v>
      </c>
      <c r="L50">
        <v>-9.1999999999999993</v>
      </c>
      <c r="M50" t="s">
        <v>73</v>
      </c>
      <c r="N50" t="s">
        <v>73</v>
      </c>
      <c r="O50" t="s">
        <v>292</v>
      </c>
      <c r="P50">
        <v>92.362300000000005</v>
      </c>
      <c r="Q50">
        <v>409615</v>
      </c>
      <c r="R50">
        <v>227791</v>
      </c>
      <c r="S50">
        <v>5143.08</v>
      </c>
      <c r="T50">
        <v>235700</v>
      </c>
      <c r="U50">
        <v>0</v>
      </c>
      <c r="V50">
        <v>674022</v>
      </c>
      <c r="W50" s="21" t="s">
        <v>319</v>
      </c>
      <c r="X50" s="21" t="s">
        <v>253</v>
      </c>
      <c r="Y50">
        <v>0</v>
      </c>
      <c r="Z50">
        <v>0</v>
      </c>
      <c r="AA50">
        <v>0</v>
      </c>
      <c r="AB50">
        <v>0</v>
      </c>
      <c r="AC50">
        <v>0</v>
      </c>
      <c r="AD50" s="21" t="s">
        <v>320</v>
      </c>
      <c r="AE50">
        <v>13875.4</v>
      </c>
      <c r="AF50">
        <v>0</v>
      </c>
      <c r="AG50">
        <v>0</v>
      </c>
      <c r="AH50">
        <v>0</v>
      </c>
      <c r="AI50">
        <v>0</v>
      </c>
      <c r="AJ50">
        <v>5282.27</v>
      </c>
      <c r="AK50">
        <v>0</v>
      </c>
      <c r="AL50">
        <v>19157.7</v>
      </c>
      <c r="AM50">
        <v>0</v>
      </c>
      <c r="AN50">
        <v>0</v>
      </c>
      <c r="AO50">
        <v>0</v>
      </c>
      <c r="AP50">
        <v>0</v>
      </c>
      <c r="AQ50">
        <v>19157.7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1.68001</v>
      </c>
      <c r="BF50">
        <v>4.3954500000000003</v>
      </c>
      <c r="BG50">
        <v>2.2287699999999999</v>
      </c>
      <c r="BH50">
        <v>5.4207600000000002E-2</v>
      </c>
      <c r="BI50">
        <v>2.5444499999999999</v>
      </c>
      <c r="BJ50">
        <v>0.56817499999999999</v>
      </c>
      <c r="BK50">
        <v>6.49946</v>
      </c>
      <c r="BL50">
        <v>0</v>
      </c>
      <c r="BM50">
        <v>17.970500000000001</v>
      </c>
      <c r="BN50">
        <v>20.146000000000001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38.116500000000002</v>
      </c>
      <c r="BU50">
        <v>35.869599999999998</v>
      </c>
      <c r="BV50">
        <v>2.2469700000000001</v>
      </c>
      <c r="BW50">
        <v>0</v>
      </c>
      <c r="BX50">
        <v>43.75</v>
      </c>
      <c r="BY50" t="s">
        <v>86</v>
      </c>
      <c r="BZ50">
        <v>0</v>
      </c>
      <c r="CA50">
        <v>0</v>
      </c>
      <c r="CC50">
        <v>0</v>
      </c>
      <c r="CG50" t="s">
        <v>73</v>
      </c>
      <c r="CH50" t="s">
        <v>73</v>
      </c>
      <c r="CI50" t="s">
        <v>290</v>
      </c>
      <c r="CJ50">
        <v>90.988299999999995</v>
      </c>
      <c r="CK50">
        <v>349124</v>
      </c>
      <c r="CL50">
        <v>293215</v>
      </c>
      <c r="CM50">
        <v>33018.199999999997</v>
      </c>
      <c r="CN50">
        <v>106819</v>
      </c>
      <c r="CO50">
        <v>127019</v>
      </c>
      <c r="CP50">
        <v>674022</v>
      </c>
      <c r="CQ50">
        <v>696569</v>
      </c>
      <c r="CR50" s="21" t="s">
        <v>253</v>
      </c>
      <c r="CS50">
        <v>0</v>
      </c>
      <c r="CT50">
        <v>0</v>
      </c>
      <c r="CU50">
        <v>0</v>
      </c>
      <c r="CV50">
        <v>-892713</v>
      </c>
      <c r="CW50">
        <v>5972.84</v>
      </c>
      <c r="CX50" s="21" t="s">
        <v>291</v>
      </c>
      <c r="CY50">
        <v>11443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11443</v>
      </c>
      <c r="DG50">
        <v>0</v>
      </c>
      <c r="DH50">
        <v>0</v>
      </c>
      <c r="DI50">
        <v>0</v>
      </c>
      <c r="DJ50">
        <v>0</v>
      </c>
      <c r="DK50">
        <v>11443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1.3810100000000001</v>
      </c>
      <c r="DZ50">
        <v>3.0868899999999999</v>
      </c>
      <c r="EA50">
        <v>2.76193</v>
      </c>
      <c r="EB50">
        <v>0.297655</v>
      </c>
      <c r="EC50">
        <v>1.02139</v>
      </c>
      <c r="ED50">
        <v>1.2401500000000001</v>
      </c>
      <c r="EE50">
        <v>6.49946</v>
      </c>
      <c r="EF50">
        <v>8.7664000000000009</v>
      </c>
      <c r="EG50">
        <v>20.146000000000001</v>
      </c>
      <c r="EH50">
        <v>0</v>
      </c>
      <c r="EI50">
        <v>0</v>
      </c>
      <c r="EJ50">
        <v>0</v>
      </c>
      <c r="EK50">
        <v>-7.2734100000000002</v>
      </c>
      <c r="EL50">
        <v>-0.24868000000000001</v>
      </c>
      <c r="EM50">
        <v>28.912400000000002</v>
      </c>
      <c r="EN50">
        <v>27.532599999999999</v>
      </c>
      <c r="EO50">
        <v>1.37981</v>
      </c>
      <c r="EP50">
        <v>0</v>
      </c>
      <c r="EQ50">
        <v>0</v>
      </c>
      <c r="ES50">
        <v>0</v>
      </c>
      <c r="ET50">
        <v>0</v>
      </c>
      <c r="EV50">
        <v>0</v>
      </c>
      <c r="EW50">
        <v>2.0643999999999999E-2</v>
      </c>
      <c r="EX50">
        <v>41.834400000000002</v>
      </c>
      <c r="EY50">
        <v>8.8142600000000009</v>
      </c>
      <c r="EZ50">
        <v>0.51252699999999995</v>
      </c>
      <c r="FA50">
        <v>20.448</v>
      </c>
      <c r="FB50">
        <v>0</v>
      </c>
      <c r="FC50">
        <v>21.6738</v>
      </c>
      <c r="FD50">
        <v>93.303600000000003</v>
      </c>
      <c r="FE50">
        <v>55.0364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148.34</v>
      </c>
      <c r="FL50">
        <v>2.1644799999999999E-2</v>
      </c>
      <c r="FM50">
        <v>4.69001</v>
      </c>
      <c r="FN50">
        <v>8.74817</v>
      </c>
      <c r="FO50">
        <v>0.578654</v>
      </c>
      <c r="FP50">
        <v>3.20133</v>
      </c>
      <c r="FQ50">
        <v>4.8343100000000003</v>
      </c>
      <c r="FR50">
        <v>21.6738</v>
      </c>
      <c r="FS50">
        <v>25.764299999999999</v>
      </c>
      <c r="FT50">
        <v>55.0364</v>
      </c>
      <c r="FU50">
        <v>0</v>
      </c>
      <c r="FV50">
        <v>0</v>
      </c>
      <c r="FW50">
        <v>0</v>
      </c>
      <c r="FX50">
        <v>-2.6455500000000001</v>
      </c>
      <c r="FY50">
        <v>-15.338100000000001</v>
      </c>
      <c r="FZ50">
        <v>80.800700000000006</v>
      </c>
      <c r="GA50" t="s">
        <v>275</v>
      </c>
      <c r="GB50" t="s">
        <v>353</v>
      </c>
      <c r="GC50" t="s">
        <v>244</v>
      </c>
      <c r="GD50" t="s">
        <v>276</v>
      </c>
      <c r="GE50" t="s">
        <v>277</v>
      </c>
      <c r="GF50" t="s">
        <v>354</v>
      </c>
      <c r="GG50" t="s">
        <v>355</v>
      </c>
      <c r="GH50" t="s">
        <v>356</v>
      </c>
      <c r="GK50">
        <v>1.42871E-2</v>
      </c>
      <c r="GL50">
        <v>22.1783</v>
      </c>
      <c r="GM50">
        <v>13.3447</v>
      </c>
      <c r="GN50">
        <v>0.23999300000000001</v>
      </c>
      <c r="GO50">
        <v>15.917400000000001</v>
      </c>
      <c r="GP50">
        <v>0</v>
      </c>
      <c r="GQ50">
        <v>38.027700000000003</v>
      </c>
      <c r="GR50">
        <v>89.72</v>
      </c>
      <c r="GS50">
        <v>111.078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200.8</v>
      </c>
      <c r="GZ50">
        <v>75.805499999999995</v>
      </c>
      <c r="HA50">
        <v>0</v>
      </c>
      <c r="HB50">
        <v>0</v>
      </c>
      <c r="HC50">
        <v>0</v>
      </c>
      <c r="HD50">
        <v>0</v>
      </c>
      <c r="HE50">
        <v>28.858599999999999</v>
      </c>
      <c r="HF50">
        <v>0</v>
      </c>
      <c r="HG50">
        <v>104.67</v>
      </c>
      <c r="HH50">
        <v>0</v>
      </c>
      <c r="HI50">
        <v>0</v>
      </c>
      <c r="HJ50">
        <v>0</v>
      </c>
      <c r="HK50">
        <v>0</v>
      </c>
      <c r="HL50">
        <v>104.67</v>
      </c>
      <c r="HM50">
        <v>1.4015E-2</v>
      </c>
      <c r="HN50">
        <v>10.4832</v>
      </c>
      <c r="HO50">
        <v>14.6408</v>
      </c>
      <c r="HP50">
        <v>1.07203</v>
      </c>
      <c r="HQ50">
        <v>4.7741100000000003</v>
      </c>
      <c r="HR50">
        <v>7.5262900000000004</v>
      </c>
      <c r="HS50">
        <v>38.027700000000003</v>
      </c>
      <c r="HT50">
        <v>46.49</v>
      </c>
      <c r="HU50">
        <v>111.078</v>
      </c>
      <c r="HV50">
        <v>0</v>
      </c>
      <c r="HW50">
        <v>0</v>
      </c>
      <c r="HX50">
        <v>0</v>
      </c>
      <c r="HY50">
        <v>-25.2361</v>
      </c>
      <c r="HZ50">
        <v>-4.80396</v>
      </c>
      <c r="IA50">
        <v>157.57</v>
      </c>
      <c r="IB50">
        <v>62.516599999999997</v>
      </c>
      <c r="IC50">
        <v>0</v>
      </c>
      <c r="ID50">
        <v>0</v>
      </c>
      <c r="IE50">
        <v>0</v>
      </c>
      <c r="IF50">
        <v>0</v>
      </c>
      <c r="IG50">
        <v>0</v>
      </c>
      <c r="IH50">
        <v>0</v>
      </c>
      <c r="II50">
        <v>62.52</v>
      </c>
      <c r="IJ50">
        <v>0</v>
      </c>
      <c r="IK50">
        <v>0</v>
      </c>
      <c r="IL50">
        <v>0</v>
      </c>
      <c r="IM50">
        <v>0</v>
      </c>
      <c r="IN50">
        <v>62.52</v>
      </c>
      <c r="IO50">
        <v>2.50414</v>
      </c>
      <c r="IP50">
        <v>0.84071300000000004</v>
      </c>
      <c r="IQ50">
        <v>0.505857</v>
      </c>
      <c r="IR50">
        <v>9.0974200000000002E-3</v>
      </c>
      <c r="IS50">
        <v>0.60338099999999995</v>
      </c>
      <c r="IT50">
        <v>0.95310399999999995</v>
      </c>
      <c r="IU50">
        <v>1.4415199999999999</v>
      </c>
      <c r="IV50">
        <v>6.8578099999999997</v>
      </c>
      <c r="IW50">
        <v>4.2106199999999996</v>
      </c>
      <c r="IX50">
        <v>0</v>
      </c>
      <c r="IY50">
        <v>0</v>
      </c>
      <c r="IZ50">
        <v>0</v>
      </c>
      <c r="JA50">
        <v>0</v>
      </c>
      <c r="JB50">
        <v>0</v>
      </c>
      <c r="JC50">
        <v>11.0684</v>
      </c>
      <c r="JD50">
        <v>2.0652499999999998</v>
      </c>
      <c r="JE50">
        <v>0.39738800000000002</v>
      </c>
      <c r="JF50">
        <v>0.55498999999999998</v>
      </c>
      <c r="JG50">
        <v>4.0637300000000001E-2</v>
      </c>
      <c r="JH50">
        <v>0.18097299999999999</v>
      </c>
      <c r="JI50">
        <v>0.28529900000000002</v>
      </c>
      <c r="JJ50">
        <v>1.4415199999999999</v>
      </c>
      <c r="JK50">
        <v>3.8273199999999998</v>
      </c>
      <c r="JL50">
        <v>4.2106199999999996</v>
      </c>
      <c r="JM50">
        <v>0</v>
      </c>
      <c r="JN50">
        <v>0</v>
      </c>
      <c r="JO50">
        <v>0</v>
      </c>
      <c r="JP50">
        <v>-0.95662400000000003</v>
      </c>
      <c r="JQ50">
        <v>-0.18210399999999999</v>
      </c>
      <c r="JR50">
        <v>8.0379400000000008</v>
      </c>
    </row>
    <row r="51" spans="1:278" x14ac:dyDescent="0.3">
      <c r="B51" s="20">
        <v>45968.61383101852</v>
      </c>
      <c r="C51" t="s">
        <v>99</v>
      </c>
      <c r="D51" t="s">
        <v>99</v>
      </c>
      <c r="E51" t="s">
        <v>210</v>
      </c>
      <c r="F51" t="s">
        <v>243</v>
      </c>
      <c r="G51">
        <v>498589</v>
      </c>
      <c r="H51">
        <v>498589</v>
      </c>
      <c r="I51" t="s">
        <v>72</v>
      </c>
      <c r="J51" s="14">
        <v>0.11874999999999999</v>
      </c>
      <c r="K51" t="s">
        <v>74</v>
      </c>
      <c r="L51">
        <v>-9.1</v>
      </c>
      <c r="M51" t="s">
        <v>73</v>
      </c>
      <c r="N51" t="s">
        <v>73</v>
      </c>
      <c r="O51" t="s">
        <v>292</v>
      </c>
      <c r="P51">
        <v>93.849599999999995</v>
      </c>
      <c r="Q51">
        <v>406829</v>
      </c>
      <c r="R51">
        <v>214986</v>
      </c>
      <c r="S51">
        <v>5084.74</v>
      </c>
      <c r="T51">
        <v>236208</v>
      </c>
      <c r="U51">
        <v>0</v>
      </c>
      <c r="V51">
        <v>674022</v>
      </c>
      <c r="W51" s="21" t="s">
        <v>321</v>
      </c>
      <c r="X51" s="21" t="s">
        <v>253</v>
      </c>
      <c r="Y51">
        <v>0</v>
      </c>
      <c r="Z51">
        <v>0</v>
      </c>
      <c r="AA51">
        <v>0</v>
      </c>
      <c r="AB51">
        <v>0</v>
      </c>
      <c r="AC51">
        <v>0</v>
      </c>
      <c r="AD51" s="21" t="s">
        <v>322</v>
      </c>
      <c r="AE51">
        <v>14098.8</v>
      </c>
      <c r="AF51">
        <v>0</v>
      </c>
      <c r="AG51">
        <v>0</v>
      </c>
      <c r="AH51">
        <v>0</v>
      </c>
      <c r="AI51">
        <v>0</v>
      </c>
      <c r="AJ51">
        <v>5282.27</v>
      </c>
      <c r="AK51">
        <v>0</v>
      </c>
      <c r="AL51">
        <v>19381.099999999999</v>
      </c>
      <c r="AM51">
        <v>0</v>
      </c>
      <c r="AN51">
        <v>0</v>
      </c>
      <c r="AO51">
        <v>0</v>
      </c>
      <c r="AP51">
        <v>0</v>
      </c>
      <c r="AQ51">
        <v>19381.099999999999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1.7076199999999999</v>
      </c>
      <c r="BF51">
        <v>4.3779300000000001</v>
      </c>
      <c r="BG51">
        <v>2.1126999999999998</v>
      </c>
      <c r="BH51">
        <v>5.3812400000000003E-2</v>
      </c>
      <c r="BI51">
        <v>2.5509499999999998</v>
      </c>
      <c r="BJ51">
        <v>0.56817499999999999</v>
      </c>
      <c r="BK51">
        <v>6.49946</v>
      </c>
      <c r="BL51">
        <v>0</v>
      </c>
      <c r="BM51">
        <v>17.8706</v>
      </c>
      <c r="BN51">
        <v>20.146000000000001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38.016599999999997</v>
      </c>
      <c r="BU51">
        <v>35.742100000000001</v>
      </c>
      <c r="BV51">
        <v>2.2745600000000001</v>
      </c>
      <c r="BW51">
        <v>0</v>
      </c>
      <c r="BX51">
        <v>43.5</v>
      </c>
      <c r="BY51" t="s">
        <v>86</v>
      </c>
      <c r="BZ51">
        <v>0</v>
      </c>
      <c r="CA51">
        <v>0</v>
      </c>
      <c r="CC51">
        <v>0</v>
      </c>
      <c r="CG51" t="s">
        <v>73</v>
      </c>
      <c r="CH51" t="s">
        <v>73</v>
      </c>
      <c r="CI51" t="s">
        <v>290</v>
      </c>
      <c r="CJ51">
        <v>90.988299999999995</v>
      </c>
      <c r="CK51">
        <v>349124</v>
      </c>
      <c r="CL51">
        <v>293215</v>
      </c>
      <c r="CM51">
        <v>33018.199999999997</v>
      </c>
      <c r="CN51">
        <v>106819</v>
      </c>
      <c r="CO51">
        <v>127019</v>
      </c>
      <c r="CP51">
        <v>674022</v>
      </c>
      <c r="CQ51">
        <v>696569</v>
      </c>
      <c r="CR51" s="21" t="s">
        <v>253</v>
      </c>
      <c r="CS51">
        <v>0</v>
      </c>
      <c r="CT51">
        <v>0</v>
      </c>
      <c r="CU51">
        <v>0</v>
      </c>
      <c r="CV51">
        <v>-892713</v>
      </c>
      <c r="CW51">
        <v>5972.84</v>
      </c>
      <c r="CX51" s="21" t="s">
        <v>291</v>
      </c>
      <c r="CY51">
        <v>11443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11443</v>
      </c>
      <c r="DG51">
        <v>0</v>
      </c>
      <c r="DH51">
        <v>0</v>
      </c>
      <c r="DI51">
        <v>0</v>
      </c>
      <c r="DJ51">
        <v>0</v>
      </c>
      <c r="DK51">
        <v>11443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1.3810100000000001</v>
      </c>
      <c r="DZ51">
        <v>3.0868899999999999</v>
      </c>
      <c r="EA51">
        <v>2.76193</v>
      </c>
      <c r="EB51">
        <v>0.297655</v>
      </c>
      <c r="EC51">
        <v>1.02139</v>
      </c>
      <c r="ED51">
        <v>1.2401500000000001</v>
      </c>
      <c r="EE51">
        <v>6.49946</v>
      </c>
      <c r="EF51">
        <v>8.7664000000000009</v>
      </c>
      <c r="EG51">
        <v>20.146000000000001</v>
      </c>
      <c r="EH51">
        <v>0</v>
      </c>
      <c r="EI51">
        <v>0</v>
      </c>
      <c r="EJ51">
        <v>0</v>
      </c>
      <c r="EK51">
        <v>-7.2734100000000002</v>
      </c>
      <c r="EL51">
        <v>-0.24868000000000001</v>
      </c>
      <c r="EM51">
        <v>28.912400000000002</v>
      </c>
      <c r="EN51">
        <v>27.532599999999999</v>
      </c>
      <c r="EO51">
        <v>1.37981</v>
      </c>
      <c r="EP51">
        <v>0</v>
      </c>
      <c r="EQ51">
        <v>0</v>
      </c>
      <c r="ES51">
        <v>0</v>
      </c>
      <c r="ET51">
        <v>0</v>
      </c>
      <c r="EV51">
        <v>0</v>
      </c>
      <c r="EW51">
        <v>2.10003E-2</v>
      </c>
      <c r="EX51">
        <v>41.795999999999999</v>
      </c>
      <c r="EY51">
        <v>8.7416900000000002</v>
      </c>
      <c r="EZ51">
        <v>0.51174399999999998</v>
      </c>
      <c r="FA51">
        <v>20.441099999999999</v>
      </c>
      <c r="FB51">
        <v>0</v>
      </c>
      <c r="FC51">
        <v>21.6738</v>
      </c>
      <c r="FD51">
        <v>93.185299999999998</v>
      </c>
      <c r="FE51">
        <v>55.0364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148.22200000000001</v>
      </c>
      <c r="FL51">
        <v>2.1644799999999999E-2</v>
      </c>
      <c r="FM51">
        <v>4.69001</v>
      </c>
      <c r="FN51">
        <v>8.74817</v>
      </c>
      <c r="FO51">
        <v>0.578654</v>
      </c>
      <c r="FP51">
        <v>3.20133</v>
      </c>
      <c r="FQ51">
        <v>4.8343100000000003</v>
      </c>
      <c r="FR51">
        <v>21.6738</v>
      </c>
      <c r="FS51">
        <v>25.764299999999999</v>
      </c>
      <c r="FT51">
        <v>55.0364</v>
      </c>
      <c r="FU51">
        <v>0</v>
      </c>
      <c r="FV51">
        <v>0</v>
      </c>
      <c r="FW51">
        <v>0</v>
      </c>
      <c r="FX51">
        <v>-2.6455500000000001</v>
      </c>
      <c r="FY51">
        <v>-15.338100000000001</v>
      </c>
      <c r="FZ51">
        <v>80.800700000000006</v>
      </c>
      <c r="GA51" t="s">
        <v>275</v>
      </c>
      <c r="GB51" t="s">
        <v>353</v>
      </c>
      <c r="GC51" t="s">
        <v>244</v>
      </c>
      <c r="GD51" t="s">
        <v>276</v>
      </c>
      <c r="GE51" t="s">
        <v>277</v>
      </c>
      <c r="GF51" t="s">
        <v>354</v>
      </c>
      <c r="GG51" t="s">
        <v>355</v>
      </c>
      <c r="GH51" t="s">
        <v>356</v>
      </c>
      <c r="GK51">
        <v>1.4599000000000001E-2</v>
      </c>
      <c r="GL51">
        <v>22.268799999999999</v>
      </c>
      <c r="GM51">
        <v>12.799099999999999</v>
      </c>
      <c r="GN51">
        <v>0.240483</v>
      </c>
      <c r="GO51">
        <v>16.017199999999999</v>
      </c>
      <c r="GP51">
        <v>0</v>
      </c>
      <c r="GQ51">
        <v>38.027700000000003</v>
      </c>
      <c r="GR51">
        <v>89.37</v>
      </c>
      <c r="GS51">
        <v>111.078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200.45</v>
      </c>
      <c r="GZ51">
        <v>77.025999999999996</v>
      </c>
      <c r="HA51">
        <v>0</v>
      </c>
      <c r="HB51">
        <v>0</v>
      </c>
      <c r="HC51">
        <v>0</v>
      </c>
      <c r="HD51">
        <v>0</v>
      </c>
      <c r="HE51">
        <v>28.858599999999999</v>
      </c>
      <c r="HF51">
        <v>0</v>
      </c>
      <c r="HG51">
        <v>105.89</v>
      </c>
      <c r="HH51">
        <v>0</v>
      </c>
      <c r="HI51">
        <v>0</v>
      </c>
      <c r="HJ51">
        <v>0</v>
      </c>
      <c r="HK51">
        <v>0</v>
      </c>
      <c r="HL51">
        <v>105.89</v>
      </c>
      <c r="HM51">
        <v>1.4015E-2</v>
      </c>
      <c r="HN51">
        <v>10.4832</v>
      </c>
      <c r="HO51">
        <v>14.6408</v>
      </c>
      <c r="HP51">
        <v>1.07203</v>
      </c>
      <c r="HQ51">
        <v>4.7741100000000003</v>
      </c>
      <c r="HR51">
        <v>7.5262900000000004</v>
      </c>
      <c r="HS51">
        <v>38.027700000000003</v>
      </c>
      <c r="HT51">
        <v>46.49</v>
      </c>
      <c r="HU51">
        <v>111.078</v>
      </c>
      <c r="HV51">
        <v>0</v>
      </c>
      <c r="HW51">
        <v>0</v>
      </c>
      <c r="HX51">
        <v>0</v>
      </c>
      <c r="HY51">
        <v>-25.2361</v>
      </c>
      <c r="HZ51">
        <v>-4.80396</v>
      </c>
      <c r="IA51">
        <v>157.57</v>
      </c>
      <c r="IB51">
        <v>62.516599999999997</v>
      </c>
      <c r="IC51">
        <v>0</v>
      </c>
      <c r="ID51">
        <v>0</v>
      </c>
      <c r="IE51">
        <v>0</v>
      </c>
      <c r="IF51">
        <v>0</v>
      </c>
      <c r="IG51">
        <v>0</v>
      </c>
      <c r="IH51">
        <v>0</v>
      </c>
      <c r="II51">
        <v>62.52</v>
      </c>
      <c r="IJ51">
        <v>0</v>
      </c>
      <c r="IK51">
        <v>0</v>
      </c>
      <c r="IL51">
        <v>0</v>
      </c>
      <c r="IM51">
        <v>0</v>
      </c>
      <c r="IN51">
        <v>62.52</v>
      </c>
      <c r="IO51">
        <v>2.54447</v>
      </c>
      <c r="IP51">
        <v>0.84414599999999995</v>
      </c>
      <c r="IQ51">
        <v>0.485178</v>
      </c>
      <c r="IR51">
        <v>9.1159899999999992E-3</v>
      </c>
      <c r="IS51">
        <v>0.60716400000000004</v>
      </c>
      <c r="IT51">
        <v>0.95310300000000003</v>
      </c>
      <c r="IU51">
        <v>1.4415199999999999</v>
      </c>
      <c r="IV51">
        <v>6.88469</v>
      </c>
      <c r="IW51">
        <v>4.2106199999999996</v>
      </c>
      <c r="IX51">
        <v>0</v>
      </c>
      <c r="IY51">
        <v>0</v>
      </c>
      <c r="IZ51">
        <v>0</v>
      </c>
      <c r="JA51">
        <v>0</v>
      </c>
      <c r="JB51">
        <v>0</v>
      </c>
      <c r="JC51">
        <v>11.0953</v>
      </c>
      <c r="JD51">
        <v>2.0652499999999998</v>
      </c>
      <c r="JE51">
        <v>0.39738800000000002</v>
      </c>
      <c r="JF51">
        <v>0.55498999999999998</v>
      </c>
      <c r="JG51">
        <v>4.0637300000000001E-2</v>
      </c>
      <c r="JH51">
        <v>0.18097299999999999</v>
      </c>
      <c r="JI51">
        <v>0.28529900000000002</v>
      </c>
      <c r="JJ51">
        <v>1.4415199999999999</v>
      </c>
      <c r="JK51">
        <v>3.8273199999999998</v>
      </c>
      <c r="JL51">
        <v>4.2106199999999996</v>
      </c>
      <c r="JM51">
        <v>0</v>
      </c>
      <c r="JN51">
        <v>0</v>
      </c>
      <c r="JO51">
        <v>0</v>
      </c>
      <c r="JP51">
        <v>-0.95662400000000003</v>
      </c>
      <c r="JQ51">
        <v>-0.18210399999999999</v>
      </c>
      <c r="JR51">
        <v>8.0379400000000008</v>
      </c>
    </row>
    <row r="52" spans="1:278" x14ac:dyDescent="0.3">
      <c r="B52" s="20">
        <v>45968.615902777776</v>
      </c>
      <c r="C52" t="s">
        <v>100</v>
      </c>
      <c r="D52" t="s">
        <v>100</v>
      </c>
      <c r="E52" t="s">
        <v>210</v>
      </c>
      <c r="F52" t="s">
        <v>243</v>
      </c>
      <c r="G52">
        <v>498589</v>
      </c>
      <c r="H52">
        <v>498589</v>
      </c>
      <c r="I52" t="s">
        <v>72</v>
      </c>
      <c r="J52" s="14">
        <v>0.12013888888888889</v>
      </c>
      <c r="K52" t="s">
        <v>74</v>
      </c>
      <c r="L52">
        <v>-9.1300000000000008</v>
      </c>
      <c r="M52" t="s">
        <v>73</v>
      </c>
      <c r="N52" t="s">
        <v>73</v>
      </c>
      <c r="O52" t="s">
        <v>292</v>
      </c>
      <c r="P52">
        <v>93.156199999999998</v>
      </c>
      <c r="Q52">
        <v>407250</v>
      </c>
      <c r="R52">
        <v>220928</v>
      </c>
      <c r="S52">
        <v>5127.84</v>
      </c>
      <c r="T52">
        <v>235980</v>
      </c>
      <c r="U52">
        <v>0</v>
      </c>
      <c r="V52">
        <v>674022</v>
      </c>
      <c r="W52" s="21" t="s">
        <v>266</v>
      </c>
      <c r="X52" s="21" t="s">
        <v>253</v>
      </c>
      <c r="Y52">
        <v>0</v>
      </c>
      <c r="Z52">
        <v>0</v>
      </c>
      <c r="AA52">
        <v>0</v>
      </c>
      <c r="AB52">
        <v>0</v>
      </c>
      <c r="AC52">
        <v>0</v>
      </c>
      <c r="AD52" s="21" t="s">
        <v>267</v>
      </c>
      <c r="AE52">
        <v>13994.7</v>
      </c>
      <c r="AF52">
        <v>0</v>
      </c>
      <c r="AG52">
        <v>0</v>
      </c>
      <c r="AH52">
        <v>0</v>
      </c>
      <c r="AI52">
        <v>0</v>
      </c>
      <c r="AJ52">
        <v>5282.27</v>
      </c>
      <c r="AK52">
        <v>0</v>
      </c>
      <c r="AL52">
        <v>19277</v>
      </c>
      <c r="AM52">
        <v>0</v>
      </c>
      <c r="AN52">
        <v>0</v>
      </c>
      <c r="AO52">
        <v>0</v>
      </c>
      <c r="AP52">
        <v>0</v>
      </c>
      <c r="AQ52">
        <v>19277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1.6946099999999999</v>
      </c>
      <c r="BF52">
        <v>4.3763399999999999</v>
      </c>
      <c r="BG52">
        <v>2.1642100000000002</v>
      </c>
      <c r="BH52">
        <v>5.4334599999999997E-2</v>
      </c>
      <c r="BI52">
        <v>2.54799</v>
      </c>
      <c r="BJ52">
        <v>0.56817499999999999</v>
      </c>
      <c r="BK52">
        <v>6.49946</v>
      </c>
      <c r="BL52">
        <v>0</v>
      </c>
      <c r="BM52">
        <v>17.905100000000001</v>
      </c>
      <c r="BN52">
        <v>20.146000000000001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38.051099999999998</v>
      </c>
      <c r="BU52">
        <v>35.7896</v>
      </c>
      <c r="BV52">
        <v>2.2615599999999998</v>
      </c>
      <c r="BW52">
        <v>0</v>
      </c>
      <c r="BX52">
        <v>43.75</v>
      </c>
      <c r="BY52" t="s">
        <v>86</v>
      </c>
      <c r="BZ52">
        <v>0</v>
      </c>
      <c r="CA52">
        <v>0</v>
      </c>
      <c r="CC52">
        <v>0</v>
      </c>
      <c r="CG52" t="s">
        <v>73</v>
      </c>
      <c r="CH52" t="s">
        <v>73</v>
      </c>
      <c r="CI52" t="s">
        <v>290</v>
      </c>
      <c r="CJ52">
        <v>90.988299999999995</v>
      </c>
      <c r="CK52">
        <v>349124</v>
      </c>
      <c r="CL52">
        <v>293215</v>
      </c>
      <c r="CM52">
        <v>33018.199999999997</v>
      </c>
      <c r="CN52">
        <v>106819</v>
      </c>
      <c r="CO52">
        <v>127019</v>
      </c>
      <c r="CP52">
        <v>674022</v>
      </c>
      <c r="CQ52">
        <v>696569</v>
      </c>
      <c r="CR52" s="21" t="s">
        <v>253</v>
      </c>
      <c r="CS52">
        <v>0</v>
      </c>
      <c r="CT52">
        <v>0</v>
      </c>
      <c r="CU52">
        <v>0</v>
      </c>
      <c r="CV52">
        <v>-892713</v>
      </c>
      <c r="CW52">
        <v>5972.84</v>
      </c>
      <c r="CX52" s="21" t="s">
        <v>291</v>
      </c>
      <c r="CY52">
        <v>11443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11443</v>
      </c>
      <c r="DG52">
        <v>0</v>
      </c>
      <c r="DH52">
        <v>0</v>
      </c>
      <c r="DI52">
        <v>0</v>
      </c>
      <c r="DJ52">
        <v>0</v>
      </c>
      <c r="DK52">
        <v>11443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1.3810100000000001</v>
      </c>
      <c r="DZ52">
        <v>3.0868899999999999</v>
      </c>
      <c r="EA52">
        <v>2.76193</v>
      </c>
      <c r="EB52">
        <v>0.297655</v>
      </c>
      <c r="EC52">
        <v>1.02139</v>
      </c>
      <c r="ED52">
        <v>1.2401500000000001</v>
      </c>
      <c r="EE52">
        <v>6.49946</v>
      </c>
      <c r="EF52">
        <v>8.7664000000000009</v>
      </c>
      <c r="EG52">
        <v>20.146000000000001</v>
      </c>
      <c r="EH52">
        <v>0</v>
      </c>
      <c r="EI52">
        <v>0</v>
      </c>
      <c r="EJ52">
        <v>0</v>
      </c>
      <c r="EK52">
        <v>-7.2734100000000002</v>
      </c>
      <c r="EL52">
        <v>-0.24868000000000001</v>
      </c>
      <c r="EM52">
        <v>28.912400000000002</v>
      </c>
      <c r="EN52">
        <v>27.532599999999999</v>
      </c>
      <c r="EO52">
        <v>1.37981</v>
      </c>
      <c r="EP52">
        <v>0</v>
      </c>
      <c r="EQ52">
        <v>0</v>
      </c>
      <c r="ES52">
        <v>0</v>
      </c>
      <c r="ET52">
        <v>0</v>
      </c>
      <c r="EV52">
        <v>0</v>
      </c>
      <c r="EW52">
        <v>2.0817599999999999E-2</v>
      </c>
      <c r="EX52">
        <v>41.6599</v>
      </c>
      <c r="EY52">
        <v>8.7502099999999992</v>
      </c>
      <c r="EZ52">
        <v>0.52586599999999994</v>
      </c>
      <c r="FA52">
        <v>20.439</v>
      </c>
      <c r="FB52">
        <v>0</v>
      </c>
      <c r="FC52">
        <v>21.6738</v>
      </c>
      <c r="FD52">
        <v>93.069599999999994</v>
      </c>
      <c r="FE52">
        <v>55.0364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148.10599999999999</v>
      </c>
      <c r="FL52">
        <v>2.1644799999999999E-2</v>
      </c>
      <c r="FM52">
        <v>4.69001</v>
      </c>
      <c r="FN52">
        <v>8.74817</v>
      </c>
      <c r="FO52">
        <v>0.578654</v>
      </c>
      <c r="FP52">
        <v>3.20133</v>
      </c>
      <c r="FQ52">
        <v>4.8343100000000003</v>
      </c>
      <c r="FR52">
        <v>21.6738</v>
      </c>
      <c r="FS52">
        <v>25.764299999999999</v>
      </c>
      <c r="FT52">
        <v>55.0364</v>
      </c>
      <c r="FU52">
        <v>0</v>
      </c>
      <c r="FV52">
        <v>0</v>
      </c>
      <c r="FW52">
        <v>0</v>
      </c>
      <c r="FX52">
        <v>-2.6455500000000001</v>
      </c>
      <c r="FY52">
        <v>-15.338100000000001</v>
      </c>
      <c r="FZ52">
        <v>80.800700000000006</v>
      </c>
      <c r="GA52" t="s">
        <v>275</v>
      </c>
      <c r="GB52" t="s">
        <v>353</v>
      </c>
      <c r="GC52" t="s">
        <v>244</v>
      </c>
      <c r="GD52" t="s">
        <v>276</v>
      </c>
      <c r="GE52" t="s">
        <v>277</v>
      </c>
      <c r="GF52" t="s">
        <v>354</v>
      </c>
      <c r="GG52" t="s">
        <v>355</v>
      </c>
      <c r="GH52" t="s">
        <v>356</v>
      </c>
      <c r="GK52">
        <v>1.44455E-2</v>
      </c>
      <c r="GL52">
        <v>22.085999999999999</v>
      </c>
      <c r="GM52">
        <v>13</v>
      </c>
      <c r="GN52">
        <v>0.241365</v>
      </c>
      <c r="GO52">
        <v>15.9816</v>
      </c>
      <c r="GP52">
        <v>0</v>
      </c>
      <c r="GQ52">
        <v>38.027700000000003</v>
      </c>
      <c r="GR52">
        <v>89.35</v>
      </c>
      <c r="GS52">
        <v>111.078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200.43</v>
      </c>
      <c r="GZ52">
        <v>76.4572</v>
      </c>
      <c r="HA52">
        <v>0</v>
      </c>
      <c r="HB52">
        <v>0</v>
      </c>
      <c r="HC52">
        <v>0</v>
      </c>
      <c r="HD52">
        <v>0</v>
      </c>
      <c r="HE52">
        <v>28.858599999999999</v>
      </c>
      <c r="HF52">
        <v>0</v>
      </c>
      <c r="HG52">
        <v>105.32</v>
      </c>
      <c r="HH52">
        <v>0</v>
      </c>
      <c r="HI52">
        <v>0</v>
      </c>
      <c r="HJ52">
        <v>0</v>
      </c>
      <c r="HK52">
        <v>0</v>
      </c>
      <c r="HL52">
        <v>105.32</v>
      </c>
      <c r="HM52">
        <v>1.4015E-2</v>
      </c>
      <c r="HN52">
        <v>10.4832</v>
      </c>
      <c r="HO52">
        <v>14.6408</v>
      </c>
      <c r="HP52">
        <v>1.07203</v>
      </c>
      <c r="HQ52">
        <v>4.7741100000000003</v>
      </c>
      <c r="HR52">
        <v>7.5262900000000004</v>
      </c>
      <c r="HS52">
        <v>38.027700000000003</v>
      </c>
      <c r="HT52">
        <v>46.49</v>
      </c>
      <c r="HU52">
        <v>111.078</v>
      </c>
      <c r="HV52">
        <v>0</v>
      </c>
      <c r="HW52">
        <v>0</v>
      </c>
      <c r="HX52">
        <v>0</v>
      </c>
      <c r="HY52">
        <v>-25.2361</v>
      </c>
      <c r="HZ52">
        <v>-4.80396</v>
      </c>
      <c r="IA52">
        <v>157.57</v>
      </c>
      <c r="IB52">
        <v>62.516599999999997</v>
      </c>
      <c r="IC52">
        <v>0</v>
      </c>
      <c r="ID52">
        <v>0</v>
      </c>
      <c r="IE52">
        <v>0</v>
      </c>
      <c r="IF52">
        <v>0</v>
      </c>
      <c r="IG52">
        <v>0</v>
      </c>
      <c r="IH52">
        <v>0</v>
      </c>
      <c r="II52">
        <v>62.52</v>
      </c>
      <c r="IJ52">
        <v>0</v>
      </c>
      <c r="IK52">
        <v>0</v>
      </c>
      <c r="IL52">
        <v>0</v>
      </c>
      <c r="IM52">
        <v>0</v>
      </c>
      <c r="IN52">
        <v>62.52</v>
      </c>
      <c r="IO52">
        <v>2.5256699999999999</v>
      </c>
      <c r="IP52">
        <v>0.83721500000000004</v>
      </c>
      <c r="IQ52">
        <v>0.49279299999999998</v>
      </c>
      <c r="IR52">
        <v>9.14944E-3</v>
      </c>
      <c r="IS52">
        <v>0.60581399999999996</v>
      </c>
      <c r="IT52">
        <v>0.95310399999999995</v>
      </c>
      <c r="IU52">
        <v>1.4415199999999999</v>
      </c>
      <c r="IV52">
        <v>6.8652600000000001</v>
      </c>
      <c r="IW52">
        <v>4.2106199999999996</v>
      </c>
      <c r="IX52">
        <v>0</v>
      </c>
      <c r="IY52">
        <v>0</v>
      </c>
      <c r="IZ52">
        <v>0</v>
      </c>
      <c r="JA52">
        <v>0</v>
      </c>
      <c r="JB52">
        <v>0</v>
      </c>
      <c r="JC52">
        <v>11.075900000000001</v>
      </c>
      <c r="JD52">
        <v>2.0652499999999998</v>
      </c>
      <c r="JE52">
        <v>0.39738800000000002</v>
      </c>
      <c r="JF52">
        <v>0.55498999999999998</v>
      </c>
      <c r="JG52">
        <v>4.0637300000000001E-2</v>
      </c>
      <c r="JH52">
        <v>0.18097299999999999</v>
      </c>
      <c r="JI52">
        <v>0.28529900000000002</v>
      </c>
      <c r="JJ52">
        <v>1.4415199999999999</v>
      </c>
      <c r="JK52">
        <v>3.8273199999999998</v>
      </c>
      <c r="JL52">
        <v>4.2106199999999996</v>
      </c>
      <c r="JM52">
        <v>0</v>
      </c>
      <c r="JN52">
        <v>0</v>
      </c>
      <c r="JO52">
        <v>0</v>
      </c>
      <c r="JP52">
        <v>-0.95662400000000003</v>
      </c>
      <c r="JQ52">
        <v>-0.18210399999999999</v>
      </c>
      <c r="JR52">
        <v>8.0379400000000008</v>
      </c>
    </row>
    <row r="53" spans="1:278" x14ac:dyDescent="0.3">
      <c r="A53" s="3"/>
      <c r="B53" s="20">
        <v>45968.618530092594</v>
      </c>
      <c r="C53" t="s">
        <v>95</v>
      </c>
      <c r="D53" t="s">
        <v>95</v>
      </c>
      <c r="E53" t="s">
        <v>210</v>
      </c>
      <c r="F53" t="s">
        <v>243</v>
      </c>
      <c r="G53">
        <v>498589</v>
      </c>
      <c r="H53">
        <v>498589</v>
      </c>
      <c r="I53" t="s">
        <v>72</v>
      </c>
      <c r="J53" s="14">
        <v>0.15347222222222223</v>
      </c>
      <c r="K53" t="s">
        <v>74</v>
      </c>
      <c r="L53">
        <v>-9.7799999999999994</v>
      </c>
      <c r="M53" t="s">
        <v>73</v>
      </c>
      <c r="N53" t="s">
        <v>73</v>
      </c>
      <c r="O53" t="s">
        <v>307</v>
      </c>
      <c r="P53">
        <v>126.498</v>
      </c>
      <c r="Q53">
        <v>456242</v>
      </c>
      <c r="R53">
        <v>273965</v>
      </c>
      <c r="S53">
        <v>6414.85</v>
      </c>
      <c r="T53">
        <v>234896</v>
      </c>
      <c r="U53">
        <v>0</v>
      </c>
      <c r="V53">
        <v>674022</v>
      </c>
      <c r="W53" s="21" t="s">
        <v>323</v>
      </c>
      <c r="X53" s="21" t="s">
        <v>253</v>
      </c>
      <c r="Y53">
        <v>0</v>
      </c>
      <c r="Z53">
        <v>0</v>
      </c>
      <c r="AA53">
        <v>0</v>
      </c>
      <c r="AB53">
        <v>0</v>
      </c>
      <c r="AC53">
        <v>0</v>
      </c>
      <c r="AD53" s="21" t="s">
        <v>324</v>
      </c>
      <c r="AE53">
        <v>18166.400000000001</v>
      </c>
      <c r="AF53">
        <v>0</v>
      </c>
      <c r="AG53">
        <v>0</v>
      </c>
      <c r="AH53">
        <v>0</v>
      </c>
      <c r="AI53">
        <v>0</v>
      </c>
      <c r="AJ53">
        <v>5282.28</v>
      </c>
      <c r="AK53">
        <v>0</v>
      </c>
      <c r="AL53">
        <v>23448.7</v>
      </c>
      <c r="AM53">
        <v>0</v>
      </c>
      <c r="AN53">
        <v>0</v>
      </c>
      <c r="AO53">
        <v>0</v>
      </c>
      <c r="AP53">
        <v>0</v>
      </c>
      <c r="AQ53">
        <v>23448.7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2.1416200000000001</v>
      </c>
      <c r="BF53">
        <v>4.1352000000000002</v>
      </c>
      <c r="BG53">
        <v>2.7591000000000001</v>
      </c>
      <c r="BH53">
        <v>5.5021399999999998E-2</v>
      </c>
      <c r="BI53">
        <v>2.3848600000000002</v>
      </c>
      <c r="BJ53">
        <v>0.56817600000000001</v>
      </c>
      <c r="BK53">
        <v>6.49946</v>
      </c>
      <c r="BL53">
        <v>0</v>
      </c>
      <c r="BM53">
        <v>18.543399999999998</v>
      </c>
      <c r="BN53">
        <v>20.146000000000001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38.689399999999999</v>
      </c>
      <c r="BU53">
        <v>35.981200000000001</v>
      </c>
      <c r="BV53">
        <v>2.70824</v>
      </c>
      <c r="BW53">
        <v>0</v>
      </c>
      <c r="BX53">
        <v>1340.25</v>
      </c>
      <c r="BY53" t="s">
        <v>76</v>
      </c>
      <c r="BZ53">
        <v>5</v>
      </c>
      <c r="CA53">
        <v>5.5</v>
      </c>
      <c r="CB53" t="s">
        <v>325</v>
      </c>
      <c r="CC53">
        <v>0</v>
      </c>
      <c r="CG53" t="s">
        <v>73</v>
      </c>
      <c r="CH53" t="s">
        <v>73</v>
      </c>
      <c r="CI53" t="s">
        <v>290</v>
      </c>
      <c r="CJ53">
        <v>90.988299999999995</v>
      </c>
      <c r="CK53">
        <v>349124</v>
      </c>
      <c r="CL53">
        <v>293215</v>
      </c>
      <c r="CM53">
        <v>33018.199999999997</v>
      </c>
      <c r="CN53">
        <v>106819</v>
      </c>
      <c r="CO53">
        <v>127019</v>
      </c>
      <c r="CP53">
        <v>674022</v>
      </c>
      <c r="CQ53">
        <v>696569</v>
      </c>
      <c r="CR53" s="21" t="s">
        <v>253</v>
      </c>
      <c r="CS53">
        <v>0</v>
      </c>
      <c r="CT53">
        <v>0</v>
      </c>
      <c r="CU53">
        <v>0</v>
      </c>
      <c r="CV53">
        <v>-892713</v>
      </c>
      <c r="CW53">
        <v>5972.84</v>
      </c>
      <c r="CX53" s="21" t="s">
        <v>291</v>
      </c>
      <c r="CY53">
        <v>11443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11443</v>
      </c>
      <c r="DG53">
        <v>0</v>
      </c>
      <c r="DH53">
        <v>0</v>
      </c>
      <c r="DI53">
        <v>0</v>
      </c>
      <c r="DJ53">
        <v>0</v>
      </c>
      <c r="DK53">
        <v>11443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1.3810100000000001</v>
      </c>
      <c r="DZ53">
        <v>3.0868899999999999</v>
      </c>
      <c r="EA53">
        <v>2.76193</v>
      </c>
      <c r="EB53">
        <v>0.297655</v>
      </c>
      <c r="EC53">
        <v>1.02139</v>
      </c>
      <c r="ED53">
        <v>1.2401500000000001</v>
      </c>
      <c r="EE53">
        <v>6.49946</v>
      </c>
      <c r="EF53">
        <v>8.7664000000000009</v>
      </c>
      <c r="EG53">
        <v>20.146000000000001</v>
      </c>
      <c r="EH53">
        <v>0</v>
      </c>
      <c r="EI53">
        <v>0</v>
      </c>
      <c r="EJ53">
        <v>0</v>
      </c>
      <c r="EK53">
        <v>-7.2734100000000002</v>
      </c>
      <c r="EL53">
        <v>-0.24868000000000001</v>
      </c>
      <c r="EM53">
        <v>28.912400000000002</v>
      </c>
      <c r="EN53">
        <v>27.532599999999999</v>
      </c>
      <c r="EO53">
        <v>1.37981</v>
      </c>
      <c r="EP53">
        <v>0</v>
      </c>
      <c r="EQ53">
        <v>0</v>
      </c>
      <c r="ES53">
        <v>0</v>
      </c>
      <c r="ET53">
        <v>0</v>
      </c>
      <c r="EV53">
        <v>0</v>
      </c>
      <c r="EW53">
        <v>2.11802E-2</v>
      </c>
      <c r="EX53">
        <v>7.6674300000000004</v>
      </c>
      <c r="EY53">
        <v>12.994</v>
      </c>
      <c r="EZ53">
        <v>4.5147699999999999E-2</v>
      </c>
      <c r="FA53">
        <v>10.185700000000001</v>
      </c>
      <c r="FB53">
        <v>0</v>
      </c>
      <c r="FC53">
        <v>21.6738</v>
      </c>
      <c r="FD53">
        <v>52.587299999999999</v>
      </c>
      <c r="FE53">
        <v>55.0364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107.624</v>
      </c>
      <c r="FL53">
        <v>2.1644799999999999E-2</v>
      </c>
      <c r="FM53">
        <v>4.69001</v>
      </c>
      <c r="FN53">
        <v>8.74817</v>
      </c>
      <c r="FO53">
        <v>0.578654</v>
      </c>
      <c r="FP53">
        <v>3.20133</v>
      </c>
      <c r="FQ53">
        <v>4.8343100000000003</v>
      </c>
      <c r="FR53">
        <v>21.6738</v>
      </c>
      <c r="FS53">
        <v>25.764299999999999</v>
      </c>
      <c r="FT53">
        <v>55.0364</v>
      </c>
      <c r="FU53">
        <v>0</v>
      </c>
      <c r="FV53">
        <v>0</v>
      </c>
      <c r="FW53">
        <v>0</v>
      </c>
      <c r="FX53">
        <v>-2.6455500000000001</v>
      </c>
      <c r="FY53">
        <v>-15.338100000000001</v>
      </c>
      <c r="FZ53">
        <v>80.800700000000006</v>
      </c>
      <c r="GA53" t="s">
        <v>275</v>
      </c>
      <c r="GB53" t="s">
        <v>353</v>
      </c>
      <c r="GC53" t="s">
        <v>244</v>
      </c>
      <c r="GD53" t="s">
        <v>276</v>
      </c>
      <c r="GE53" t="s">
        <v>277</v>
      </c>
      <c r="GF53" t="s">
        <v>354</v>
      </c>
      <c r="GG53" t="s">
        <v>355</v>
      </c>
      <c r="GH53" t="s">
        <v>356</v>
      </c>
      <c r="GK53">
        <v>1.6435999999999999E-2</v>
      </c>
      <c r="GL53">
        <v>16.511399999999998</v>
      </c>
      <c r="GM53">
        <v>17.78</v>
      </c>
      <c r="GN53">
        <v>0.15942200000000001</v>
      </c>
      <c r="GO53">
        <v>14.782</v>
      </c>
      <c r="GP53">
        <v>0</v>
      </c>
      <c r="GQ53">
        <v>38.027700000000003</v>
      </c>
      <c r="GR53">
        <v>87.28</v>
      </c>
      <c r="GS53">
        <v>111.078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198.36</v>
      </c>
      <c r="GZ53">
        <v>99.248599999999996</v>
      </c>
      <c r="HA53">
        <v>0</v>
      </c>
      <c r="HB53">
        <v>0</v>
      </c>
      <c r="HC53">
        <v>0</v>
      </c>
      <c r="HD53">
        <v>0</v>
      </c>
      <c r="HE53">
        <v>28.858699999999999</v>
      </c>
      <c r="HF53">
        <v>0</v>
      </c>
      <c r="HG53">
        <v>128.11000000000001</v>
      </c>
      <c r="HH53">
        <v>0</v>
      </c>
      <c r="HI53">
        <v>0</v>
      </c>
      <c r="HJ53">
        <v>0</v>
      </c>
      <c r="HK53">
        <v>0</v>
      </c>
      <c r="HL53">
        <v>128.11000000000001</v>
      </c>
      <c r="HM53">
        <v>1.4015E-2</v>
      </c>
      <c r="HN53">
        <v>10.4832</v>
      </c>
      <c r="HO53">
        <v>14.6408</v>
      </c>
      <c r="HP53">
        <v>1.07203</v>
      </c>
      <c r="HQ53">
        <v>4.7741100000000003</v>
      </c>
      <c r="HR53">
        <v>7.5262900000000004</v>
      </c>
      <c r="HS53">
        <v>38.027700000000003</v>
      </c>
      <c r="HT53">
        <v>46.49</v>
      </c>
      <c r="HU53">
        <v>111.078</v>
      </c>
      <c r="HV53">
        <v>0</v>
      </c>
      <c r="HW53">
        <v>0</v>
      </c>
      <c r="HX53">
        <v>0</v>
      </c>
      <c r="HY53">
        <v>-25.2361</v>
      </c>
      <c r="HZ53">
        <v>-4.80396</v>
      </c>
      <c r="IA53">
        <v>157.57</v>
      </c>
      <c r="IB53">
        <v>62.516599999999997</v>
      </c>
      <c r="IC53">
        <v>0</v>
      </c>
      <c r="ID53">
        <v>0</v>
      </c>
      <c r="IE53">
        <v>0</v>
      </c>
      <c r="IF53">
        <v>0</v>
      </c>
      <c r="IG53">
        <v>0</v>
      </c>
      <c r="IH53">
        <v>0</v>
      </c>
      <c r="II53">
        <v>62.52</v>
      </c>
      <c r="IJ53">
        <v>0</v>
      </c>
      <c r="IK53">
        <v>0</v>
      </c>
      <c r="IL53">
        <v>0</v>
      </c>
      <c r="IM53">
        <v>0</v>
      </c>
      <c r="IN53">
        <v>62.52</v>
      </c>
      <c r="IO53">
        <v>3.27847</v>
      </c>
      <c r="IP53">
        <v>0.62589899999999998</v>
      </c>
      <c r="IQ53">
        <v>0.67398599999999997</v>
      </c>
      <c r="IR53">
        <v>6.0432000000000003E-3</v>
      </c>
      <c r="IS53">
        <v>0.56034200000000001</v>
      </c>
      <c r="IT53">
        <v>0.95310499999999998</v>
      </c>
      <c r="IU53">
        <v>1.4415199999999999</v>
      </c>
      <c r="IV53">
        <v>7.5393600000000003</v>
      </c>
      <c r="IW53">
        <v>4.2106199999999996</v>
      </c>
      <c r="IX53">
        <v>0</v>
      </c>
      <c r="IY53">
        <v>0</v>
      </c>
      <c r="IZ53">
        <v>0</v>
      </c>
      <c r="JA53">
        <v>0</v>
      </c>
      <c r="JB53">
        <v>0</v>
      </c>
      <c r="JC53">
        <v>11.75</v>
      </c>
      <c r="JD53">
        <v>2.0652499999999998</v>
      </c>
      <c r="JE53">
        <v>0.39738800000000002</v>
      </c>
      <c r="JF53">
        <v>0.55498999999999998</v>
      </c>
      <c r="JG53">
        <v>4.0637300000000001E-2</v>
      </c>
      <c r="JH53">
        <v>0.18097299999999999</v>
      </c>
      <c r="JI53">
        <v>0.28529900000000002</v>
      </c>
      <c r="JJ53">
        <v>1.4415199999999999</v>
      </c>
      <c r="JK53">
        <v>3.8273199999999998</v>
      </c>
      <c r="JL53">
        <v>4.2106199999999996</v>
      </c>
      <c r="JM53">
        <v>0</v>
      </c>
      <c r="JN53">
        <v>0</v>
      </c>
      <c r="JO53">
        <v>0</v>
      </c>
      <c r="JP53">
        <v>-0.95662400000000003</v>
      </c>
      <c r="JQ53">
        <v>-0.18210399999999999</v>
      </c>
      <c r="JR53">
        <v>8.0379400000000008</v>
      </c>
    </row>
    <row r="54" spans="1:278" x14ac:dyDescent="0.3">
      <c r="A54" s="3"/>
      <c r="B54" s="20">
        <v>45968.621203703704</v>
      </c>
      <c r="C54" t="s">
        <v>96</v>
      </c>
      <c r="D54" t="s">
        <v>96</v>
      </c>
      <c r="E54" t="s">
        <v>210</v>
      </c>
      <c r="F54" t="s">
        <v>243</v>
      </c>
      <c r="G54">
        <v>498589</v>
      </c>
      <c r="H54">
        <v>498589</v>
      </c>
      <c r="I54" t="s">
        <v>72</v>
      </c>
      <c r="J54" s="14">
        <v>0.15694444444444444</v>
      </c>
      <c r="K54" t="s">
        <v>74</v>
      </c>
      <c r="L54">
        <v>-10.15</v>
      </c>
      <c r="M54" t="s">
        <v>73</v>
      </c>
      <c r="N54" t="s">
        <v>73</v>
      </c>
      <c r="O54" t="s">
        <v>245</v>
      </c>
      <c r="P54">
        <v>129.666</v>
      </c>
      <c r="Q54">
        <v>463487</v>
      </c>
      <c r="R54">
        <v>273977</v>
      </c>
      <c r="S54">
        <v>6407.61</v>
      </c>
      <c r="T54">
        <v>257709</v>
      </c>
      <c r="U54">
        <v>0</v>
      </c>
      <c r="V54">
        <v>674022</v>
      </c>
      <c r="W54" s="21" t="s">
        <v>326</v>
      </c>
      <c r="X54" s="21" t="s">
        <v>253</v>
      </c>
      <c r="Y54">
        <v>0</v>
      </c>
      <c r="Z54">
        <v>0</v>
      </c>
      <c r="AA54">
        <v>0</v>
      </c>
      <c r="AB54">
        <v>0</v>
      </c>
      <c r="AC54">
        <v>0</v>
      </c>
      <c r="AD54" s="21" t="s">
        <v>327</v>
      </c>
      <c r="AE54">
        <v>18605.8</v>
      </c>
      <c r="AF54">
        <v>0</v>
      </c>
      <c r="AG54">
        <v>0</v>
      </c>
      <c r="AH54">
        <v>0</v>
      </c>
      <c r="AI54">
        <v>0</v>
      </c>
      <c r="AJ54">
        <v>5282.27</v>
      </c>
      <c r="AK54">
        <v>0</v>
      </c>
      <c r="AL54">
        <v>23888.1</v>
      </c>
      <c r="AM54">
        <v>0</v>
      </c>
      <c r="AN54">
        <v>0</v>
      </c>
      <c r="AO54">
        <v>0</v>
      </c>
      <c r="AP54">
        <v>0</v>
      </c>
      <c r="AQ54">
        <v>23888.1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2.1856300000000002</v>
      </c>
      <c r="BF54">
        <v>4.2088900000000002</v>
      </c>
      <c r="BG54">
        <v>2.7591399999999999</v>
      </c>
      <c r="BH54">
        <v>5.4907600000000001E-2</v>
      </c>
      <c r="BI54">
        <v>2.64053</v>
      </c>
      <c r="BJ54">
        <v>0.56817499999999999</v>
      </c>
      <c r="BK54">
        <v>6.49946</v>
      </c>
      <c r="BL54">
        <v>0</v>
      </c>
      <c r="BM54">
        <v>18.916699999999999</v>
      </c>
      <c r="BN54">
        <v>20.146000000000001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39.0627</v>
      </c>
      <c r="BU54">
        <v>36.310499999999998</v>
      </c>
      <c r="BV54">
        <v>2.7522199999999999</v>
      </c>
      <c r="BW54">
        <v>0</v>
      </c>
      <c r="BX54">
        <v>712.5</v>
      </c>
      <c r="BY54" t="s">
        <v>76</v>
      </c>
      <c r="BZ54">
        <v>4</v>
      </c>
      <c r="CA54">
        <v>5.75</v>
      </c>
      <c r="CB54" t="s">
        <v>325</v>
      </c>
      <c r="CC54">
        <v>0</v>
      </c>
      <c r="CG54" t="s">
        <v>73</v>
      </c>
      <c r="CH54" t="s">
        <v>73</v>
      </c>
      <c r="CI54" t="s">
        <v>293</v>
      </c>
      <c r="CJ54">
        <v>90.986199999999997</v>
      </c>
      <c r="CK54">
        <v>349114</v>
      </c>
      <c r="CL54">
        <v>293169</v>
      </c>
      <c r="CM54">
        <v>33022.9</v>
      </c>
      <c r="CN54">
        <v>106719</v>
      </c>
      <c r="CO54">
        <v>127019</v>
      </c>
      <c r="CP54">
        <v>674022</v>
      </c>
      <c r="CQ54">
        <v>696418</v>
      </c>
      <c r="CR54" s="21" t="s">
        <v>253</v>
      </c>
      <c r="CS54">
        <v>0</v>
      </c>
      <c r="CT54">
        <v>0</v>
      </c>
      <c r="CU54">
        <v>0</v>
      </c>
      <c r="CV54">
        <v>-892713</v>
      </c>
      <c r="CW54">
        <v>5974.17</v>
      </c>
      <c r="CX54" s="21" t="s">
        <v>328</v>
      </c>
      <c r="CY54">
        <v>11443.1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11443.1</v>
      </c>
      <c r="DG54">
        <v>0</v>
      </c>
      <c r="DH54">
        <v>0</v>
      </c>
      <c r="DI54">
        <v>0</v>
      </c>
      <c r="DJ54">
        <v>0</v>
      </c>
      <c r="DK54">
        <v>11443.1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1.38103</v>
      </c>
      <c r="DZ54">
        <v>3.0868000000000002</v>
      </c>
      <c r="EA54">
        <v>2.7612100000000002</v>
      </c>
      <c r="EB54">
        <v>0.29769299999999999</v>
      </c>
      <c r="EC54">
        <v>1.0204500000000001</v>
      </c>
      <c r="ED54">
        <v>1.2401500000000001</v>
      </c>
      <c r="EE54">
        <v>6.49946</v>
      </c>
      <c r="EF54">
        <v>8.7649799999999995</v>
      </c>
      <c r="EG54">
        <v>20.146000000000001</v>
      </c>
      <c r="EH54">
        <v>0</v>
      </c>
      <c r="EI54">
        <v>0</v>
      </c>
      <c r="EJ54">
        <v>0</v>
      </c>
      <c r="EK54">
        <v>-7.2730600000000001</v>
      </c>
      <c r="EL54">
        <v>-0.24874599999999999</v>
      </c>
      <c r="EM54">
        <v>28.911000000000001</v>
      </c>
      <c r="EN54">
        <v>27.531199999999998</v>
      </c>
      <c r="EO54">
        <v>1.3798299999999999</v>
      </c>
      <c r="EP54">
        <v>0</v>
      </c>
      <c r="EQ54">
        <v>0</v>
      </c>
      <c r="ES54">
        <v>0</v>
      </c>
      <c r="ET54">
        <v>0</v>
      </c>
      <c r="EV54">
        <v>0</v>
      </c>
      <c r="EW54">
        <v>2.15645E-2</v>
      </c>
      <c r="EX54">
        <v>8.0258599999999998</v>
      </c>
      <c r="EY54">
        <v>12.9945</v>
      </c>
      <c r="EZ54">
        <v>4.34808E-2</v>
      </c>
      <c r="FA54">
        <v>12.2776</v>
      </c>
      <c r="FB54">
        <v>0</v>
      </c>
      <c r="FC54">
        <v>21.6738</v>
      </c>
      <c r="FD54">
        <v>55.036799999999999</v>
      </c>
      <c r="FE54">
        <v>55.0364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110.07299999999999</v>
      </c>
      <c r="FL54">
        <v>2.1644300000000002E-2</v>
      </c>
      <c r="FM54">
        <v>4.6902100000000004</v>
      </c>
      <c r="FN54">
        <v>8.7270900000000005</v>
      </c>
      <c r="FO54">
        <v>0.578654</v>
      </c>
      <c r="FP54">
        <v>3.2031999999999998</v>
      </c>
      <c r="FQ54">
        <v>4.8342999999999998</v>
      </c>
      <c r="FR54">
        <v>21.6738</v>
      </c>
      <c r="FS54">
        <v>25.744599999999998</v>
      </c>
      <c r="FT54">
        <v>55.0364</v>
      </c>
      <c r="FU54">
        <v>0</v>
      </c>
      <c r="FV54">
        <v>0</v>
      </c>
      <c r="FW54">
        <v>0</v>
      </c>
      <c r="FX54">
        <v>-2.6455500000000001</v>
      </c>
      <c r="FY54">
        <v>-15.338699999999999</v>
      </c>
      <c r="FZ54">
        <v>80.781000000000006</v>
      </c>
      <c r="GA54" t="s">
        <v>275</v>
      </c>
      <c r="GB54" t="s">
        <v>353</v>
      </c>
      <c r="GC54" t="s">
        <v>244</v>
      </c>
      <c r="GD54" t="s">
        <v>276</v>
      </c>
      <c r="GE54" t="s">
        <v>277</v>
      </c>
      <c r="GF54" t="s">
        <v>354</v>
      </c>
      <c r="GG54" t="s">
        <v>355</v>
      </c>
      <c r="GH54" t="s">
        <v>356</v>
      </c>
      <c r="GK54">
        <v>1.67333E-2</v>
      </c>
      <c r="GL54">
        <v>16.898900000000001</v>
      </c>
      <c r="GM54">
        <v>17.780799999999999</v>
      </c>
      <c r="GN54">
        <v>0.15836700000000001</v>
      </c>
      <c r="GO54">
        <v>16.2273</v>
      </c>
      <c r="GP54">
        <v>0</v>
      </c>
      <c r="GQ54">
        <v>38.027700000000003</v>
      </c>
      <c r="GR54">
        <v>89.12</v>
      </c>
      <c r="GS54">
        <v>111.078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200.2</v>
      </c>
      <c r="GZ54">
        <v>101.649</v>
      </c>
      <c r="HA54">
        <v>0</v>
      </c>
      <c r="HB54">
        <v>0</v>
      </c>
      <c r="HC54">
        <v>0</v>
      </c>
      <c r="HD54">
        <v>0</v>
      </c>
      <c r="HE54">
        <v>28.858599999999999</v>
      </c>
      <c r="HF54">
        <v>0</v>
      </c>
      <c r="HG54">
        <v>130.51</v>
      </c>
      <c r="HH54">
        <v>0</v>
      </c>
      <c r="HI54">
        <v>0</v>
      </c>
      <c r="HJ54">
        <v>0</v>
      </c>
      <c r="HK54">
        <v>0</v>
      </c>
      <c r="HL54">
        <v>130.51</v>
      </c>
      <c r="HM54">
        <v>1.4012999999999999E-2</v>
      </c>
      <c r="HN54">
        <v>10.482799999999999</v>
      </c>
      <c r="HO54">
        <v>14.6295</v>
      </c>
      <c r="HP54">
        <v>1.0719700000000001</v>
      </c>
      <c r="HQ54">
        <v>4.7671599999999996</v>
      </c>
      <c r="HR54">
        <v>7.5262900000000004</v>
      </c>
      <c r="HS54">
        <v>38.027700000000003</v>
      </c>
      <c r="HT54">
        <v>46.48</v>
      </c>
      <c r="HU54">
        <v>111.078</v>
      </c>
      <c r="HV54">
        <v>0</v>
      </c>
      <c r="HW54">
        <v>0</v>
      </c>
      <c r="HX54">
        <v>0</v>
      </c>
      <c r="HY54">
        <v>-25.2361</v>
      </c>
      <c r="HZ54">
        <v>-4.8047700000000004</v>
      </c>
      <c r="IA54">
        <v>157.56</v>
      </c>
      <c r="IB54">
        <v>62.516800000000003</v>
      </c>
      <c r="IC54">
        <v>0</v>
      </c>
      <c r="ID54">
        <v>0</v>
      </c>
      <c r="IE54">
        <v>0</v>
      </c>
      <c r="IF54">
        <v>0</v>
      </c>
      <c r="IG54">
        <v>0</v>
      </c>
      <c r="IH54">
        <v>0</v>
      </c>
      <c r="II54">
        <v>62.52</v>
      </c>
      <c r="IJ54">
        <v>0</v>
      </c>
      <c r="IK54">
        <v>0</v>
      </c>
      <c r="IL54">
        <v>0</v>
      </c>
      <c r="IM54">
        <v>0</v>
      </c>
      <c r="IN54">
        <v>62.52</v>
      </c>
      <c r="IO54">
        <v>3.3577699999999999</v>
      </c>
      <c r="IP54">
        <v>0.64058899999999996</v>
      </c>
      <c r="IQ54">
        <v>0.67401900000000003</v>
      </c>
      <c r="IR54">
        <v>6.0032100000000001E-3</v>
      </c>
      <c r="IS54">
        <v>0.61512800000000001</v>
      </c>
      <c r="IT54">
        <v>0.95310399999999995</v>
      </c>
      <c r="IU54">
        <v>1.4415199999999999</v>
      </c>
      <c r="IV54">
        <v>7.6881300000000001</v>
      </c>
      <c r="IW54">
        <v>4.2106199999999996</v>
      </c>
      <c r="IX54">
        <v>0</v>
      </c>
      <c r="IY54">
        <v>0</v>
      </c>
      <c r="IZ54">
        <v>0</v>
      </c>
      <c r="JA54">
        <v>0</v>
      </c>
      <c r="JB54">
        <v>0</v>
      </c>
      <c r="JC54">
        <v>11.8988</v>
      </c>
      <c r="JD54">
        <v>2.0652499999999998</v>
      </c>
      <c r="JE54">
        <v>0.397372</v>
      </c>
      <c r="JF54">
        <v>0.554562</v>
      </c>
      <c r="JG54">
        <v>4.06351E-2</v>
      </c>
      <c r="JH54">
        <v>0.18070900000000001</v>
      </c>
      <c r="JI54">
        <v>0.28529900000000002</v>
      </c>
      <c r="JJ54">
        <v>1.4415199999999999</v>
      </c>
      <c r="JK54">
        <v>3.8265899999999999</v>
      </c>
      <c r="JL54">
        <v>4.2106199999999996</v>
      </c>
      <c r="JM54">
        <v>0</v>
      </c>
      <c r="JN54">
        <v>0</v>
      </c>
      <c r="JO54">
        <v>0</v>
      </c>
      <c r="JP54">
        <v>-0.95662400000000003</v>
      </c>
      <c r="JQ54">
        <v>-0.18213399999999999</v>
      </c>
      <c r="JR54">
        <v>8.03721</v>
      </c>
    </row>
    <row r="55" spans="1:278" x14ac:dyDescent="0.3">
      <c r="A55" s="3"/>
      <c r="B55" s="20">
        <v>45968.621689814812</v>
      </c>
      <c r="C55" t="s">
        <v>118</v>
      </c>
      <c r="E55" t="s">
        <v>210</v>
      </c>
      <c r="F55" t="s">
        <v>243</v>
      </c>
      <c r="G55">
        <v>24563.1</v>
      </c>
      <c r="H55">
        <v>24692.3</v>
      </c>
      <c r="I55" t="s">
        <v>72</v>
      </c>
      <c r="J55" s="14">
        <v>2.5000000000000001E-2</v>
      </c>
      <c r="K55" t="s">
        <v>74</v>
      </c>
      <c r="L55">
        <v>-25.27</v>
      </c>
      <c r="M55" t="s">
        <v>73</v>
      </c>
      <c r="N55" t="s">
        <v>73</v>
      </c>
      <c r="O55" t="s">
        <v>329</v>
      </c>
      <c r="P55">
        <v>0</v>
      </c>
      <c r="Q55">
        <v>36356.9</v>
      </c>
      <c r="R55">
        <v>70573.8</v>
      </c>
      <c r="S55">
        <v>0</v>
      </c>
      <c r="T55">
        <v>0</v>
      </c>
      <c r="U55">
        <v>0</v>
      </c>
      <c r="V55">
        <v>72944.800000000003</v>
      </c>
      <c r="W55">
        <v>179875</v>
      </c>
      <c r="X55">
        <v>77659.399999999994</v>
      </c>
      <c r="Y55">
        <v>0</v>
      </c>
      <c r="Z55">
        <v>312.78899999999999</v>
      </c>
      <c r="AA55">
        <v>0</v>
      </c>
      <c r="AB55">
        <v>0</v>
      </c>
      <c r="AC55">
        <v>0</v>
      </c>
      <c r="AD55">
        <v>257848</v>
      </c>
      <c r="AE55">
        <v>387.68799999999999</v>
      </c>
      <c r="AF55">
        <v>0</v>
      </c>
      <c r="AG55">
        <v>0</v>
      </c>
      <c r="AH55">
        <v>0</v>
      </c>
      <c r="AI55">
        <v>0</v>
      </c>
      <c r="AJ55">
        <v>1237.51</v>
      </c>
      <c r="AK55">
        <v>0</v>
      </c>
      <c r="AL55">
        <v>1625.2</v>
      </c>
      <c r="AM55">
        <v>0</v>
      </c>
      <c r="AN55">
        <v>0</v>
      </c>
      <c r="AO55">
        <v>0</v>
      </c>
      <c r="AP55">
        <v>0</v>
      </c>
      <c r="AQ55">
        <v>1625.2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0.95219200000000004</v>
      </c>
      <c r="BF55">
        <v>6.5391599999999999</v>
      </c>
      <c r="BG55">
        <v>14.324299999999999</v>
      </c>
      <c r="BH55">
        <v>0</v>
      </c>
      <c r="BI55">
        <v>0</v>
      </c>
      <c r="BJ55">
        <v>2.7040099999999998</v>
      </c>
      <c r="BK55">
        <v>14.3714</v>
      </c>
      <c r="BL55">
        <v>0</v>
      </c>
      <c r="BM55">
        <v>38.891100000000002</v>
      </c>
      <c r="BN55">
        <v>15.2714</v>
      </c>
      <c r="BO55">
        <v>0</v>
      </c>
      <c r="BP55">
        <v>6.1625100000000002E-2</v>
      </c>
      <c r="BQ55">
        <v>0</v>
      </c>
      <c r="BR55">
        <v>0</v>
      </c>
      <c r="BS55">
        <v>0</v>
      </c>
      <c r="BT55">
        <v>54.2241</v>
      </c>
      <c r="BU55">
        <v>50.567900000000002</v>
      </c>
      <c r="BV55">
        <v>3.6562100000000002</v>
      </c>
      <c r="BW55">
        <v>0</v>
      </c>
      <c r="BX55">
        <v>3.5</v>
      </c>
      <c r="BY55" t="s">
        <v>249</v>
      </c>
      <c r="BZ55">
        <v>0</v>
      </c>
      <c r="CA55">
        <v>0</v>
      </c>
      <c r="CC55">
        <v>0</v>
      </c>
      <c r="CG55" t="s">
        <v>73</v>
      </c>
      <c r="CH55" t="s">
        <v>73</v>
      </c>
      <c r="CI55" t="s">
        <v>330</v>
      </c>
      <c r="CJ55">
        <v>6043.07</v>
      </c>
      <c r="CK55">
        <v>37490.5</v>
      </c>
      <c r="CL55">
        <v>24006.1</v>
      </c>
      <c r="CM55">
        <v>0</v>
      </c>
      <c r="CN55">
        <v>0</v>
      </c>
      <c r="CO55">
        <v>26820.3</v>
      </c>
      <c r="CP55">
        <v>72944.800000000003</v>
      </c>
      <c r="CQ55">
        <v>53137.7</v>
      </c>
      <c r="CR55">
        <v>77659.399999999994</v>
      </c>
      <c r="CS55">
        <v>0</v>
      </c>
      <c r="CT55">
        <v>312.78899999999999</v>
      </c>
      <c r="CU55">
        <v>0</v>
      </c>
      <c r="CV55">
        <v>-114302</v>
      </c>
      <c r="CW55">
        <v>134.68199999999999</v>
      </c>
      <c r="CX55">
        <v>131110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1.60632</v>
      </c>
      <c r="DZ55">
        <v>6.7172799999999997</v>
      </c>
      <c r="EA55">
        <v>4.8438100000000004</v>
      </c>
      <c r="EB55">
        <v>0</v>
      </c>
      <c r="EC55">
        <v>0</v>
      </c>
      <c r="ED55">
        <v>5.5606099999999996</v>
      </c>
      <c r="EE55">
        <v>14.3714</v>
      </c>
      <c r="EF55">
        <v>13.614699999999999</v>
      </c>
      <c r="EG55">
        <v>15.2714</v>
      </c>
      <c r="EH55">
        <v>0</v>
      </c>
      <c r="EI55">
        <v>6.1625100000000002E-2</v>
      </c>
      <c r="EJ55">
        <v>0</v>
      </c>
      <c r="EK55">
        <v>-19.4084</v>
      </c>
      <c r="EL55">
        <v>-7.63519E-2</v>
      </c>
      <c r="EM55">
        <v>28.947800000000001</v>
      </c>
      <c r="EN55">
        <v>28.947800000000001</v>
      </c>
      <c r="EO55">
        <v>0</v>
      </c>
      <c r="EP55">
        <v>0</v>
      </c>
      <c r="EQ55">
        <v>0</v>
      </c>
      <c r="ES55">
        <v>0</v>
      </c>
      <c r="ET55">
        <v>0</v>
      </c>
      <c r="EV55">
        <v>0</v>
      </c>
      <c r="EW55">
        <v>0</v>
      </c>
      <c r="EX55">
        <v>0.17271400000000001</v>
      </c>
      <c r="EY55">
        <v>1.8320000000000001</v>
      </c>
      <c r="EZ55">
        <v>0</v>
      </c>
      <c r="FA55">
        <v>0</v>
      </c>
      <c r="FB55">
        <v>0</v>
      </c>
      <c r="FC55">
        <v>1.5276700000000001</v>
      </c>
      <c r="FD55">
        <v>3.5323799999999999</v>
      </c>
      <c r="FE55">
        <v>1.56168</v>
      </c>
      <c r="FF55">
        <v>0</v>
      </c>
      <c r="FG55">
        <v>6.5506799999999997E-3</v>
      </c>
      <c r="FH55">
        <v>0</v>
      </c>
      <c r="FI55">
        <v>0</v>
      </c>
      <c r="FJ55">
        <v>0</v>
      </c>
      <c r="FK55">
        <v>5.1006200000000002</v>
      </c>
      <c r="FL55">
        <v>1.2907500000000001</v>
      </c>
      <c r="FM55">
        <v>5.1431900000000003E-2</v>
      </c>
      <c r="FN55">
        <v>0.57592100000000002</v>
      </c>
      <c r="FO55">
        <v>0</v>
      </c>
      <c r="FP55">
        <v>0</v>
      </c>
      <c r="FQ55">
        <v>1.0742499999999999</v>
      </c>
      <c r="FR55">
        <v>1.5276700000000001</v>
      </c>
      <c r="FS55">
        <v>4.0141</v>
      </c>
      <c r="FT55">
        <v>1.56168</v>
      </c>
      <c r="FU55">
        <v>0</v>
      </c>
      <c r="FV55">
        <v>6.5506799999999997E-3</v>
      </c>
      <c r="FW55">
        <v>0</v>
      </c>
      <c r="FX55">
        <v>-0.33873199999999998</v>
      </c>
      <c r="FY55">
        <v>-0.167182</v>
      </c>
      <c r="FZ55">
        <v>5.5823400000000003</v>
      </c>
      <c r="GA55" t="s">
        <v>275</v>
      </c>
      <c r="GB55" t="s">
        <v>353</v>
      </c>
      <c r="GC55" t="s">
        <v>244</v>
      </c>
      <c r="GD55" t="s">
        <v>276</v>
      </c>
      <c r="GE55" t="s">
        <v>277</v>
      </c>
      <c r="GF55" t="s">
        <v>354</v>
      </c>
      <c r="GG55" t="s">
        <v>355</v>
      </c>
      <c r="GH55" t="s">
        <v>356</v>
      </c>
      <c r="GK55">
        <v>0</v>
      </c>
      <c r="GL55">
        <v>1.07901</v>
      </c>
      <c r="GM55">
        <v>4.6612499999999999</v>
      </c>
      <c r="GN55">
        <v>0</v>
      </c>
      <c r="GO55">
        <v>0</v>
      </c>
      <c r="GP55">
        <v>0</v>
      </c>
      <c r="GQ55">
        <v>4.2902500000000003</v>
      </c>
      <c r="GR55">
        <v>10.029999999999999</v>
      </c>
      <c r="GS55">
        <v>4.5420199999999999</v>
      </c>
      <c r="GT55">
        <v>0</v>
      </c>
      <c r="GU55">
        <v>1.8396699999999998E-2</v>
      </c>
      <c r="GV55">
        <v>0</v>
      </c>
      <c r="GW55">
        <v>0</v>
      </c>
      <c r="GX55">
        <v>0</v>
      </c>
      <c r="GY55">
        <v>14.59</v>
      </c>
      <c r="GZ55">
        <v>2.1180599999999998</v>
      </c>
      <c r="HA55">
        <v>0</v>
      </c>
      <c r="HB55">
        <v>0</v>
      </c>
      <c r="HC55">
        <v>0</v>
      </c>
      <c r="HD55">
        <v>0</v>
      </c>
      <c r="HE55">
        <v>6.76091</v>
      </c>
      <c r="HF55">
        <v>0</v>
      </c>
      <c r="HG55">
        <v>8.8800000000000008</v>
      </c>
      <c r="HH55">
        <v>0</v>
      </c>
      <c r="HI55">
        <v>0</v>
      </c>
      <c r="HJ55">
        <v>0</v>
      </c>
      <c r="HK55">
        <v>0</v>
      </c>
      <c r="HL55">
        <v>8.8800000000000008</v>
      </c>
      <c r="HM55">
        <v>0.95158900000000002</v>
      </c>
      <c r="HN55">
        <v>1.06589</v>
      </c>
      <c r="HO55">
        <v>1.51065</v>
      </c>
      <c r="HP55">
        <v>0</v>
      </c>
      <c r="HQ55">
        <v>0</v>
      </c>
      <c r="HR55">
        <v>1.81803</v>
      </c>
      <c r="HS55">
        <v>4.2902500000000003</v>
      </c>
      <c r="HT55">
        <v>6.3</v>
      </c>
      <c r="HU55">
        <v>4.5420199999999999</v>
      </c>
      <c r="HV55">
        <v>0</v>
      </c>
      <c r="HW55">
        <v>1.8396699999999998E-2</v>
      </c>
      <c r="HX55">
        <v>0</v>
      </c>
      <c r="HY55">
        <v>-3.2311899999999998</v>
      </c>
      <c r="HZ55">
        <v>-0.109013</v>
      </c>
      <c r="IA55">
        <v>10.86</v>
      </c>
      <c r="IB55">
        <v>0</v>
      </c>
      <c r="IC55">
        <v>0</v>
      </c>
      <c r="ID55">
        <v>0</v>
      </c>
      <c r="IE55">
        <v>0</v>
      </c>
      <c r="IF55">
        <v>0</v>
      </c>
      <c r="IG55">
        <v>0</v>
      </c>
      <c r="IH55">
        <v>0</v>
      </c>
      <c r="II55">
        <v>0</v>
      </c>
      <c r="IJ55">
        <v>0</v>
      </c>
      <c r="IK55">
        <v>0</v>
      </c>
      <c r="IL55">
        <v>0</v>
      </c>
      <c r="IM55">
        <v>0</v>
      </c>
      <c r="IN55">
        <v>0</v>
      </c>
      <c r="IO55">
        <v>1.41991</v>
      </c>
      <c r="IP55">
        <v>0.83023999999999998</v>
      </c>
      <c r="IQ55">
        <v>3.5865800000000001</v>
      </c>
      <c r="IR55">
        <v>0</v>
      </c>
      <c r="IS55">
        <v>0</v>
      </c>
      <c r="IT55">
        <v>4.5324</v>
      </c>
      <c r="IU55">
        <v>3.3011200000000001</v>
      </c>
      <c r="IV55">
        <v>13.670299999999999</v>
      </c>
      <c r="IW55">
        <v>3.4948399999999999</v>
      </c>
      <c r="IX55">
        <v>0</v>
      </c>
      <c r="IY55">
        <v>1.4155299999999999E-2</v>
      </c>
      <c r="IZ55">
        <v>0</v>
      </c>
      <c r="JA55">
        <v>0</v>
      </c>
      <c r="JB55">
        <v>0</v>
      </c>
      <c r="JC55">
        <v>17.179300000000001</v>
      </c>
      <c r="JD55">
        <v>0.73219699999999999</v>
      </c>
      <c r="JE55">
        <v>0.82014299999999996</v>
      </c>
      <c r="JF55">
        <v>1.1623600000000001</v>
      </c>
      <c r="JG55">
        <v>0</v>
      </c>
      <c r="JH55">
        <v>0</v>
      </c>
      <c r="JI55">
        <v>1.3988799999999999</v>
      </c>
      <c r="JJ55">
        <v>3.3011200000000001</v>
      </c>
      <c r="JK55">
        <v>4.8445900000000002</v>
      </c>
      <c r="JL55">
        <v>3.4948399999999999</v>
      </c>
      <c r="JM55">
        <v>0</v>
      </c>
      <c r="JN55">
        <v>1.4155299999999999E-2</v>
      </c>
      <c r="JO55">
        <v>0</v>
      </c>
      <c r="JP55">
        <v>-2.4862299999999999</v>
      </c>
      <c r="JQ55">
        <v>-8.3879800000000004E-2</v>
      </c>
      <c r="JR55">
        <v>8.3535900000000005</v>
      </c>
    </row>
    <row r="56" spans="1:278" x14ac:dyDescent="0.3">
      <c r="A56" s="3"/>
      <c r="B56" s="20">
        <v>45968.622164351851</v>
      </c>
      <c r="C56" t="s">
        <v>173</v>
      </c>
      <c r="E56" t="s">
        <v>210</v>
      </c>
      <c r="F56" t="s">
        <v>243</v>
      </c>
      <c r="G56">
        <v>24563.1</v>
      </c>
      <c r="H56">
        <v>24692.3</v>
      </c>
      <c r="I56" t="s">
        <v>72</v>
      </c>
      <c r="J56" s="14">
        <v>2.5000000000000001E-2</v>
      </c>
      <c r="K56" t="s">
        <v>74</v>
      </c>
      <c r="L56">
        <v>-25.22</v>
      </c>
      <c r="M56" t="s">
        <v>73</v>
      </c>
      <c r="N56" t="s">
        <v>73</v>
      </c>
      <c r="O56" t="s">
        <v>331</v>
      </c>
      <c r="P56">
        <v>0</v>
      </c>
      <c r="Q56">
        <v>36324.199999999997</v>
      </c>
      <c r="R56">
        <v>70573.7</v>
      </c>
      <c r="S56">
        <v>0</v>
      </c>
      <c r="T56">
        <v>0</v>
      </c>
      <c r="U56">
        <v>0</v>
      </c>
      <c r="V56">
        <v>72944.600000000006</v>
      </c>
      <c r="W56">
        <v>179843</v>
      </c>
      <c r="X56">
        <v>77659.3</v>
      </c>
      <c r="Y56">
        <v>0</v>
      </c>
      <c r="Z56">
        <v>312.82299999999998</v>
      </c>
      <c r="AA56">
        <v>0</v>
      </c>
      <c r="AB56">
        <v>0</v>
      </c>
      <c r="AC56">
        <v>0</v>
      </c>
      <c r="AD56">
        <v>257815</v>
      </c>
      <c r="AE56">
        <v>387.28399999999999</v>
      </c>
      <c r="AF56">
        <v>0</v>
      </c>
      <c r="AG56">
        <v>0</v>
      </c>
      <c r="AH56">
        <v>0</v>
      </c>
      <c r="AI56">
        <v>0</v>
      </c>
      <c r="AJ56">
        <v>1237.51</v>
      </c>
      <c r="AK56">
        <v>0</v>
      </c>
      <c r="AL56">
        <v>1624.8</v>
      </c>
      <c r="AM56">
        <v>0</v>
      </c>
      <c r="AN56">
        <v>0</v>
      </c>
      <c r="AO56">
        <v>0</v>
      </c>
      <c r="AP56">
        <v>0</v>
      </c>
      <c r="AQ56">
        <v>1624.8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0.95125800000000005</v>
      </c>
      <c r="BF56">
        <v>6.5349700000000004</v>
      </c>
      <c r="BG56">
        <v>14.324299999999999</v>
      </c>
      <c r="BH56">
        <v>0</v>
      </c>
      <c r="BI56">
        <v>0</v>
      </c>
      <c r="BJ56">
        <v>2.7040199999999999</v>
      </c>
      <c r="BK56">
        <v>14.3714</v>
      </c>
      <c r="BL56">
        <v>0</v>
      </c>
      <c r="BM56">
        <v>38.885899999999999</v>
      </c>
      <c r="BN56">
        <v>15.2714</v>
      </c>
      <c r="BO56">
        <v>0</v>
      </c>
      <c r="BP56">
        <v>6.1631699999999998E-2</v>
      </c>
      <c r="BQ56">
        <v>0</v>
      </c>
      <c r="BR56">
        <v>0</v>
      </c>
      <c r="BS56">
        <v>0</v>
      </c>
      <c r="BT56">
        <v>54.219000000000001</v>
      </c>
      <c r="BU56">
        <v>50.563699999999997</v>
      </c>
      <c r="BV56">
        <v>3.6552699999999998</v>
      </c>
      <c r="BW56">
        <v>0</v>
      </c>
      <c r="BX56">
        <v>3.5</v>
      </c>
      <c r="BY56" t="s">
        <v>249</v>
      </c>
      <c r="BZ56">
        <v>0</v>
      </c>
      <c r="CA56">
        <v>0</v>
      </c>
      <c r="CC56">
        <v>0</v>
      </c>
      <c r="CG56" t="s">
        <v>73</v>
      </c>
      <c r="CH56" t="s">
        <v>73</v>
      </c>
      <c r="CI56" t="s">
        <v>332</v>
      </c>
      <c r="CJ56">
        <v>6017.5</v>
      </c>
      <c r="CK56">
        <v>37467.699999999997</v>
      </c>
      <c r="CL56">
        <v>24211.599999999999</v>
      </c>
      <c r="CM56">
        <v>0</v>
      </c>
      <c r="CN56">
        <v>0</v>
      </c>
      <c r="CO56">
        <v>26820.3</v>
      </c>
      <c r="CP56">
        <v>72944.600000000006</v>
      </c>
      <c r="CQ56">
        <v>53293.9</v>
      </c>
      <c r="CR56">
        <v>77659.3</v>
      </c>
      <c r="CS56">
        <v>0</v>
      </c>
      <c r="CT56">
        <v>312.82299999999998</v>
      </c>
      <c r="CU56">
        <v>0</v>
      </c>
      <c r="CV56">
        <v>-114302</v>
      </c>
      <c r="CW56">
        <v>133.79</v>
      </c>
      <c r="CX56">
        <v>131266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1.59979</v>
      </c>
      <c r="DZ56">
        <v>6.7154400000000001</v>
      </c>
      <c r="EA56">
        <v>4.8867099999999999</v>
      </c>
      <c r="EB56">
        <v>0</v>
      </c>
      <c r="EC56">
        <v>0</v>
      </c>
      <c r="ED56">
        <v>5.5606299999999997</v>
      </c>
      <c r="EE56">
        <v>14.3714</v>
      </c>
      <c r="EF56">
        <v>13.640499999999999</v>
      </c>
      <c r="EG56">
        <v>15.2714</v>
      </c>
      <c r="EH56">
        <v>0</v>
      </c>
      <c r="EI56">
        <v>6.1631699999999998E-2</v>
      </c>
      <c r="EJ56">
        <v>0</v>
      </c>
      <c r="EK56">
        <v>-19.411000000000001</v>
      </c>
      <c r="EL56">
        <v>-8.2550299999999993E-2</v>
      </c>
      <c r="EM56">
        <v>28.973500000000001</v>
      </c>
      <c r="EN56">
        <v>28.973500000000001</v>
      </c>
      <c r="EO56">
        <v>0</v>
      </c>
      <c r="EP56">
        <v>0</v>
      </c>
      <c r="EQ56">
        <v>0</v>
      </c>
      <c r="ES56">
        <v>0</v>
      </c>
      <c r="ET56">
        <v>0</v>
      </c>
      <c r="EV56">
        <v>0</v>
      </c>
      <c r="EW56">
        <v>0</v>
      </c>
      <c r="EX56">
        <v>0.17302200000000001</v>
      </c>
      <c r="EY56">
        <v>1.83192</v>
      </c>
      <c r="EZ56">
        <v>0</v>
      </c>
      <c r="FA56">
        <v>0</v>
      </c>
      <c r="FB56">
        <v>0</v>
      </c>
      <c r="FC56">
        <v>1.52766</v>
      </c>
      <c r="FD56">
        <v>3.5326</v>
      </c>
      <c r="FE56">
        <v>1.56168</v>
      </c>
      <c r="FF56">
        <v>0</v>
      </c>
      <c r="FG56">
        <v>6.5513799999999999E-3</v>
      </c>
      <c r="FH56">
        <v>0</v>
      </c>
      <c r="FI56">
        <v>0</v>
      </c>
      <c r="FJ56">
        <v>0</v>
      </c>
      <c r="FK56">
        <v>5.1008300000000002</v>
      </c>
      <c r="FL56">
        <v>1.28705</v>
      </c>
      <c r="FM56">
        <v>5.2107599999999997E-2</v>
      </c>
      <c r="FN56">
        <v>0.58003499999999997</v>
      </c>
      <c r="FO56">
        <v>0</v>
      </c>
      <c r="FP56">
        <v>0</v>
      </c>
      <c r="FQ56">
        <v>1.0743499999999999</v>
      </c>
      <c r="FR56">
        <v>1.52766</v>
      </c>
      <c r="FS56">
        <v>4.0154899999999998</v>
      </c>
      <c r="FT56">
        <v>1.56168</v>
      </c>
      <c r="FU56">
        <v>0</v>
      </c>
      <c r="FV56">
        <v>6.5513799999999999E-3</v>
      </c>
      <c r="FW56">
        <v>0</v>
      </c>
      <c r="FX56">
        <v>-0.33873199999999998</v>
      </c>
      <c r="FY56">
        <v>-0.16698499999999999</v>
      </c>
      <c r="FZ56">
        <v>5.5837199999999996</v>
      </c>
      <c r="GA56" t="s">
        <v>275</v>
      </c>
      <c r="GB56" t="s">
        <v>353</v>
      </c>
      <c r="GC56" t="s">
        <v>244</v>
      </c>
      <c r="GD56" t="s">
        <v>276</v>
      </c>
      <c r="GE56" t="s">
        <v>277</v>
      </c>
      <c r="GF56" t="s">
        <v>354</v>
      </c>
      <c r="GG56" t="s">
        <v>355</v>
      </c>
      <c r="GH56" t="s">
        <v>356</v>
      </c>
      <c r="GK56">
        <v>0</v>
      </c>
      <c r="GL56">
        <v>1.0794999999999999</v>
      </c>
      <c r="GM56">
        <v>4.6612099999999996</v>
      </c>
      <c r="GN56">
        <v>0</v>
      </c>
      <c r="GO56">
        <v>0</v>
      </c>
      <c r="GP56">
        <v>0</v>
      </c>
      <c r="GQ56">
        <v>4.2902399999999998</v>
      </c>
      <c r="GR56">
        <v>10.029999999999999</v>
      </c>
      <c r="GS56">
        <v>4.5420100000000003</v>
      </c>
      <c r="GT56">
        <v>0</v>
      </c>
      <c r="GU56">
        <v>1.83987E-2</v>
      </c>
      <c r="GV56">
        <v>0</v>
      </c>
      <c r="GW56">
        <v>0</v>
      </c>
      <c r="GX56">
        <v>0</v>
      </c>
      <c r="GY56">
        <v>14.59</v>
      </c>
      <c r="GZ56">
        <v>2.11585</v>
      </c>
      <c r="HA56">
        <v>0</v>
      </c>
      <c r="HB56">
        <v>0</v>
      </c>
      <c r="HC56">
        <v>0</v>
      </c>
      <c r="HD56">
        <v>0</v>
      </c>
      <c r="HE56">
        <v>6.76091</v>
      </c>
      <c r="HF56">
        <v>0</v>
      </c>
      <c r="HG56">
        <v>8.8800000000000008</v>
      </c>
      <c r="HH56">
        <v>0</v>
      </c>
      <c r="HI56">
        <v>0</v>
      </c>
      <c r="HJ56">
        <v>0</v>
      </c>
      <c r="HK56">
        <v>0</v>
      </c>
      <c r="HL56">
        <v>8.8800000000000008</v>
      </c>
      <c r="HM56">
        <v>0.94805899999999999</v>
      </c>
      <c r="HN56">
        <v>1.0681400000000001</v>
      </c>
      <c r="HO56">
        <v>1.5300199999999999</v>
      </c>
      <c r="HP56">
        <v>0</v>
      </c>
      <c r="HQ56">
        <v>0</v>
      </c>
      <c r="HR56">
        <v>1.81803</v>
      </c>
      <c r="HS56">
        <v>4.2902399999999998</v>
      </c>
      <c r="HT56">
        <v>6.32</v>
      </c>
      <c r="HU56">
        <v>4.5420100000000003</v>
      </c>
      <c r="HV56">
        <v>0</v>
      </c>
      <c r="HW56">
        <v>1.83987E-2</v>
      </c>
      <c r="HX56">
        <v>0</v>
      </c>
      <c r="HY56">
        <v>-3.2311899999999998</v>
      </c>
      <c r="HZ56">
        <v>-0.108657</v>
      </c>
      <c r="IA56">
        <v>10.88</v>
      </c>
      <c r="IB56">
        <v>0</v>
      </c>
      <c r="IC56">
        <v>0</v>
      </c>
      <c r="ID56">
        <v>0</v>
      </c>
      <c r="IE56">
        <v>0</v>
      </c>
      <c r="IF56">
        <v>0</v>
      </c>
      <c r="IG56">
        <v>0</v>
      </c>
      <c r="IH56">
        <v>0</v>
      </c>
      <c r="II56">
        <v>0</v>
      </c>
      <c r="IJ56">
        <v>0</v>
      </c>
      <c r="IK56">
        <v>0</v>
      </c>
      <c r="IL56">
        <v>0</v>
      </c>
      <c r="IM56">
        <v>0</v>
      </c>
      <c r="IN56">
        <v>0</v>
      </c>
      <c r="IO56">
        <v>1.4184300000000001</v>
      </c>
      <c r="IP56">
        <v>0.83062199999999997</v>
      </c>
      <c r="IQ56">
        <v>3.58656</v>
      </c>
      <c r="IR56">
        <v>0</v>
      </c>
      <c r="IS56">
        <v>0</v>
      </c>
      <c r="IT56">
        <v>4.5324099999999996</v>
      </c>
      <c r="IU56">
        <v>3.30111</v>
      </c>
      <c r="IV56">
        <v>13.6691</v>
      </c>
      <c r="IW56">
        <v>3.4948399999999999</v>
      </c>
      <c r="IX56">
        <v>0</v>
      </c>
      <c r="IY56">
        <v>1.4156800000000001E-2</v>
      </c>
      <c r="IZ56">
        <v>0</v>
      </c>
      <c r="JA56">
        <v>0</v>
      </c>
      <c r="JB56">
        <v>0</v>
      </c>
      <c r="JC56">
        <v>17.178100000000001</v>
      </c>
      <c r="JD56">
        <v>0.72948199999999996</v>
      </c>
      <c r="JE56">
        <v>0.82187600000000005</v>
      </c>
      <c r="JF56">
        <v>1.17727</v>
      </c>
      <c r="JG56">
        <v>0</v>
      </c>
      <c r="JH56">
        <v>0</v>
      </c>
      <c r="JI56">
        <v>1.3988799999999999</v>
      </c>
      <c r="JJ56">
        <v>3.30111</v>
      </c>
      <c r="JK56">
        <v>4.8587800000000003</v>
      </c>
      <c r="JL56">
        <v>3.4948399999999999</v>
      </c>
      <c r="JM56">
        <v>0</v>
      </c>
      <c r="JN56">
        <v>1.4156800000000001E-2</v>
      </c>
      <c r="JO56">
        <v>0</v>
      </c>
      <c r="JP56">
        <v>-2.4862299999999999</v>
      </c>
      <c r="JQ56">
        <v>-8.3605899999999997E-2</v>
      </c>
      <c r="JR56">
        <v>8.3677799999999998</v>
      </c>
    </row>
    <row r="57" spans="1:278" x14ac:dyDescent="0.3">
      <c r="A57" s="3"/>
      <c r="B57" s="20">
        <v>45968.622777777775</v>
      </c>
      <c r="C57" t="s">
        <v>116</v>
      </c>
      <c r="E57" t="s">
        <v>212</v>
      </c>
      <c r="F57" t="s">
        <v>243</v>
      </c>
      <c r="G57">
        <v>24563.1</v>
      </c>
      <c r="H57">
        <v>24692.3</v>
      </c>
      <c r="I57" t="s">
        <v>72</v>
      </c>
      <c r="J57" s="14">
        <v>3.4027777777777775E-2</v>
      </c>
      <c r="K57" t="s">
        <v>74</v>
      </c>
      <c r="L57">
        <v>-36.119999999999997</v>
      </c>
      <c r="M57" t="s">
        <v>73</v>
      </c>
      <c r="N57" t="s">
        <v>73</v>
      </c>
      <c r="O57" t="s">
        <v>333</v>
      </c>
      <c r="P57">
        <v>0</v>
      </c>
      <c r="Q57">
        <v>102920</v>
      </c>
      <c r="R57">
        <v>73540.399999999994</v>
      </c>
      <c r="S57">
        <v>0</v>
      </c>
      <c r="T57">
        <v>0</v>
      </c>
      <c r="U57">
        <v>0</v>
      </c>
      <c r="V57">
        <v>72944.800000000003</v>
      </c>
      <c r="W57">
        <v>249405</v>
      </c>
      <c r="X57">
        <v>77659.399999999994</v>
      </c>
      <c r="Y57">
        <v>0</v>
      </c>
      <c r="Z57">
        <v>312.78899999999999</v>
      </c>
      <c r="AA57">
        <v>0</v>
      </c>
      <c r="AB57">
        <v>0</v>
      </c>
      <c r="AC57">
        <v>0</v>
      </c>
      <c r="AD57">
        <v>327378</v>
      </c>
      <c r="AE57">
        <v>216.68199999999999</v>
      </c>
      <c r="AF57">
        <v>0</v>
      </c>
      <c r="AG57">
        <v>0</v>
      </c>
      <c r="AH57">
        <v>0</v>
      </c>
      <c r="AI57">
        <v>0</v>
      </c>
      <c r="AJ57">
        <v>1085.3900000000001</v>
      </c>
      <c r="AK57">
        <v>0</v>
      </c>
      <c r="AL57">
        <v>1302.07</v>
      </c>
      <c r="AM57">
        <v>0</v>
      </c>
      <c r="AN57">
        <v>0</v>
      </c>
      <c r="AO57">
        <v>0</v>
      </c>
      <c r="AP57">
        <v>0</v>
      </c>
      <c r="AQ57">
        <v>1302.07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0.54642800000000002</v>
      </c>
      <c r="BF57">
        <v>19.452200000000001</v>
      </c>
      <c r="BG57">
        <v>15.0366</v>
      </c>
      <c r="BH57">
        <v>0</v>
      </c>
      <c r="BI57">
        <v>0</v>
      </c>
      <c r="BJ57">
        <v>2.3841800000000002</v>
      </c>
      <c r="BK57">
        <v>14.445</v>
      </c>
      <c r="BL57">
        <v>0</v>
      </c>
      <c r="BM57">
        <v>51.8645</v>
      </c>
      <c r="BN57">
        <v>15.353999999999999</v>
      </c>
      <c r="BO57">
        <v>0</v>
      </c>
      <c r="BP57">
        <v>6.1940599999999998E-2</v>
      </c>
      <c r="BQ57">
        <v>0</v>
      </c>
      <c r="BR57">
        <v>0</v>
      </c>
      <c r="BS57">
        <v>0</v>
      </c>
      <c r="BT57">
        <v>67.280500000000004</v>
      </c>
      <c r="BU57">
        <v>64.349900000000005</v>
      </c>
      <c r="BV57">
        <v>2.9306100000000002</v>
      </c>
      <c r="BW57">
        <v>0</v>
      </c>
      <c r="BX57">
        <v>0.75</v>
      </c>
      <c r="BY57" t="s">
        <v>249</v>
      </c>
      <c r="BZ57">
        <v>0</v>
      </c>
      <c r="CA57">
        <v>0</v>
      </c>
      <c r="CC57">
        <v>0</v>
      </c>
      <c r="CG57" t="s">
        <v>73</v>
      </c>
      <c r="CH57" t="s">
        <v>73</v>
      </c>
      <c r="CI57" t="s">
        <v>334</v>
      </c>
      <c r="CJ57">
        <v>2234.37</v>
      </c>
      <c r="CK57">
        <v>94434.7</v>
      </c>
      <c r="CL57">
        <v>26883.7</v>
      </c>
      <c r="CM57">
        <v>0</v>
      </c>
      <c r="CN57">
        <v>0</v>
      </c>
      <c r="CO57">
        <v>23118.5</v>
      </c>
      <c r="CP57">
        <v>72944.800000000003</v>
      </c>
      <c r="CQ57">
        <v>57447.4</v>
      </c>
      <c r="CR57">
        <v>77659.399999999994</v>
      </c>
      <c r="CS57">
        <v>0</v>
      </c>
      <c r="CT57">
        <v>312.78899999999999</v>
      </c>
      <c r="CU57">
        <v>0</v>
      </c>
      <c r="CV57">
        <v>-162628</v>
      </c>
      <c r="CW57">
        <v>458.91399999999999</v>
      </c>
      <c r="CX57">
        <v>135420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0.65878499999999995</v>
      </c>
      <c r="DZ57">
        <v>17.860700000000001</v>
      </c>
      <c r="EA57">
        <v>5.3996300000000002</v>
      </c>
      <c r="EB57">
        <v>0</v>
      </c>
      <c r="EC57">
        <v>0</v>
      </c>
      <c r="ED57">
        <v>4.7962899999999999</v>
      </c>
      <c r="EE57">
        <v>14.445</v>
      </c>
      <c r="EF57">
        <v>15.744899999999999</v>
      </c>
      <c r="EG57">
        <v>15.353999999999999</v>
      </c>
      <c r="EH57">
        <v>0</v>
      </c>
      <c r="EI57">
        <v>6.1940599999999998E-2</v>
      </c>
      <c r="EJ57">
        <v>0</v>
      </c>
      <c r="EK57">
        <v>-27.215399999999999</v>
      </c>
      <c r="EL57">
        <v>-0.20016900000000001</v>
      </c>
      <c r="EM57">
        <v>31.160900000000002</v>
      </c>
      <c r="EN57">
        <v>31.160900000000002</v>
      </c>
      <c r="EO57">
        <v>0</v>
      </c>
      <c r="EP57">
        <v>0</v>
      </c>
      <c r="EQ57">
        <v>0</v>
      </c>
      <c r="ES57">
        <v>0</v>
      </c>
      <c r="ET57">
        <v>0</v>
      </c>
      <c r="EV57">
        <v>0</v>
      </c>
      <c r="EW57">
        <v>0</v>
      </c>
      <c r="EX57">
        <v>0.55010599999999998</v>
      </c>
      <c r="EY57">
        <v>1.91611</v>
      </c>
      <c r="EZ57">
        <v>0</v>
      </c>
      <c r="FA57">
        <v>0</v>
      </c>
      <c r="FB57">
        <v>0</v>
      </c>
      <c r="FC57">
        <v>1.5276700000000001</v>
      </c>
      <c r="FD57">
        <v>3.9938899999999999</v>
      </c>
      <c r="FE57">
        <v>1.56168</v>
      </c>
      <c r="FF57">
        <v>0</v>
      </c>
      <c r="FG57">
        <v>6.5506799999999997E-3</v>
      </c>
      <c r="FH57">
        <v>0</v>
      </c>
      <c r="FI57">
        <v>0</v>
      </c>
      <c r="FJ57">
        <v>0</v>
      </c>
      <c r="FK57">
        <v>5.5621200000000002</v>
      </c>
      <c r="FL57">
        <v>0.78704099999999999</v>
      </c>
      <c r="FM57">
        <v>0.33209499999999997</v>
      </c>
      <c r="FN57">
        <v>0.47537400000000002</v>
      </c>
      <c r="FO57">
        <v>0</v>
      </c>
      <c r="FP57">
        <v>0</v>
      </c>
      <c r="FQ57">
        <v>0.94483099999999998</v>
      </c>
      <c r="FR57">
        <v>1.5276700000000001</v>
      </c>
      <c r="FS57">
        <v>2.8295699999999999</v>
      </c>
      <c r="FT57">
        <v>1.56168</v>
      </c>
      <c r="FU57">
        <v>0</v>
      </c>
      <c r="FV57">
        <v>6.5506799999999997E-3</v>
      </c>
      <c r="FW57">
        <v>0</v>
      </c>
      <c r="FX57">
        <v>-0.62650700000000004</v>
      </c>
      <c r="FY57">
        <v>-0.61093399999999998</v>
      </c>
      <c r="FZ57">
        <v>4.3978000000000002</v>
      </c>
      <c r="GA57" t="s">
        <v>275</v>
      </c>
      <c r="GB57" t="s">
        <v>353</v>
      </c>
      <c r="GC57" t="s">
        <v>244</v>
      </c>
      <c r="GD57" t="s">
        <v>276</v>
      </c>
      <c r="GE57" t="s">
        <v>277</v>
      </c>
      <c r="GF57" t="s">
        <v>354</v>
      </c>
      <c r="GG57" t="s">
        <v>355</v>
      </c>
      <c r="GH57" t="s">
        <v>356</v>
      </c>
      <c r="GK57">
        <v>0</v>
      </c>
      <c r="GL57">
        <v>3.3826499999999999</v>
      </c>
      <c r="GM57">
        <v>4.8627599999999997</v>
      </c>
      <c r="GN57">
        <v>0</v>
      </c>
      <c r="GO57">
        <v>0</v>
      </c>
      <c r="GP57">
        <v>0</v>
      </c>
      <c r="GQ57">
        <v>4.2902500000000003</v>
      </c>
      <c r="GR57">
        <v>12.53</v>
      </c>
      <c r="GS57">
        <v>4.5420199999999999</v>
      </c>
      <c r="GT57">
        <v>0</v>
      </c>
      <c r="GU57">
        <v>1.8396699999999998E-2</v>
      </c>
      <c r="GV57">
        <v>0</v>
      </c>
      <c r="GW57">
        <v>0</v>
      </c>
      <c r="GX57">
        <v>0</v>
      </c>
      <c r="GY57">
        <v>17.09</v>
      </c>
      <c r="GZ57">
        <v>1.1838</v>
      </c>
      <c r="HA57">
        <v>0</v>
      </c>
      <c r="HB57">
        <v>0</v>
      </c>
      <c r="HC57">
        <v>0</v>
      </c>
      <c r="HD57">
        <v>0</v>
      </c>
      <c r="HE57">
        <v>5.9298000000000002</v>
      </c>
      <c r="HF57">
        <v>0</v>
      </c>
      <c r="HG57">
        <v>7.11</v>
      </c>
      <c r="HH57">
        <v>0</v>
      </c>
      <c r="HI57">
        <v>0</v>
      </c>
      <c r="HJ57">
        <v>0</v>
      </c>
      <c r="HK57">
        <v>0</v>
      </c>
      <c r="HL57">
        <v>7.11</v>
      </c>
      <c r="HM57">
        <v>0.43394100000000002</v>
      </c>
      <c r="HN57">
        <v>3.10894</v>
      </c>
      <c r="HO57">
        <v>1.52199</v>
      </c>
      <c r="HP57">
        <v>0</v>
      </c>
      <c r="HQ57">
        <v>0</v>
      </c>
      <c r="HR57">
        <v>1.59663</v>
      </c>
      <c r="HS57">
        <v>4.2902500000000003</v>
      </c>
      <c r="HT57">
        <v>5.65</v>
      </c>
      <c r="HU57">
        <v>4.5420199999999999</v>
      </c>
      <c r="HV57">
        <v>0</v>
      </c>
      <c r="HW57">
        <v>1.8396699999999998E-2</v>
      </c>
      <c r="HX57">
        <v>0</v>
      </c>
      <c r="HY57">
        <v>-4.8862300000000003</v>
      </c>
      <c r="HZ57">
        <v>-0.40828799999999998</v>
      </c>
      <c r="IA57">
        <v>10.210000000000001</v>
      </c>
      <c r="IB57">
        <v>0</v>
      </c>
      <c r="IC57">
        <v>0</v>
      </c>
      <c r="ID57">
        <v>0</v>
      </c>
      <c r="IE57">
        <v>0</v>
      </c>
      <c r="IF57">
        <v>0</v>
      </c>
      <c r="IG57">
        <v>0</v>
      </c>
      <c r="IH57">
        <v>0</v>
      </c>
      <c r="II57">
        <v>0</v>
      </c>
      <c r="IJ57">
        <v>0</v>
      </c>
      <c r="IK57">
        <v>0</v>
      </c>
      <c r="IL57">
        <v>0</v>
      </c>
      <c r="IM57">
        <v>0</v>
      </c>
      <c r="IN57">
        <v>0</v>
      </c>
      <c r="IO57">
        <v>0.79359900000000005</v>
      </c>
      <c r="IP57">
        <v>2.60277</v>
      </c>
      <c r="IQ57">
        <v>3.7416399999999999</v>
      </c>
      <c r="IR57">
        <v>0</v>
      </c>
      <c r="IS57">
        <v>0</v>
      </c>
      <c r="IT57">
        <v>3.9752399999999999</v>
      </c>
      <c r="IU57">
        <v>3.3011200000000001</v>
      </c>
      <c r="IV57">
        <v>14.414400000000001</v>
      </c>
      <c r="IW57">
        <v>3.4948399999999999</v>
      </c>
      <c r="IX57">
        <v>0</v>
      </c>
      <c r="IY57">
        <v>1.4155299999999999E-2</v>
      </c>
      <c r="IZ57">
        <v>0</v>
      </c>
      <c r="JA57">
        <v>0</v>
      </c>
      <c r="JB57">
        <v>0</v>
      </c>
      <c r="JC57">
        <v>17.923400000000001</v>
      </c>
      <c r="JD57">
        <v>0.33389400000000002</v>
      </c>
      <c r="JE57">
        <v>2.3921600000000001</v>
      </c>
      <c r="JF57">
        <v>1.17109</v>
      </c>
      <c r="JG57">
        <v>0</v>
      </c>
      <c r="JH57">
        <v>0</v>
      </c>
      <c r="JI57">
        <v>1.2285299999999999</v>
      </c>
      <c r="JJ57">
        <v>3.3011200000000001</v>
      </c>
      <c r="JK57">
        <v>4.3529400000000003</v>
      </c>
      <c r="JL57">
        <v>3.4948399999999999</v>
      </c>
      <c r="JM57">
        <v>0</v>
      </c>
      <c r="JN57">
        <v>1.4155299999999999E-2</v>
      </c>
      <c r="JO57">
        <v>0</v>
      </c>
      <c r="JP57">
        <v>-3.7597</v>
      </c>
      <c r="JQ57">
        <v>-0.31415599999999999</v>
      </c>
      <c r="JR57">
        <v>7.8619399999999997</v>
      </c>
    </row>
    <row r="58" spans="1:278" s="19" customFormat="1" x14ac:dyDescent="0.3">
      <c r="A58" s="18"/>
      <c r="B58" s="20">
        <v>45968.623437499999</v>
      </c>
      <c r="C58" t="s">
        <v>101</v>
      </c>
      <c r="D58" t="s">
        <v>101</v>
      </c>
      <c r="E58" t="s">
        <v>212</v>
      </c>
      <c r="F58" t="s">
        <v>243</v>
      </c>
      <c r="G58">
        <v>24563.1</v>
      </c>
      <c r="H58">
        <v>24692.3</v>
      </c>
      <c r="I58" t="s">
        <v>72</v>
      </c>
      <c r="J58" s="14">
        <v>3.6805555555555557E-2</v>
      </c>
      <c r="K58" t="s">
        <v>74</v>
      </c>
      <c r="L58">
        <v>-43.76</v>
      </c>
      <c r="M58" t="s">
        <v>73</v>
      </c>
      <c r="N58" t="s">
        <v>73</v>
      </c>
      <c r="O58" t="s">
        <v>251</v>
      </c>
      <c r="P58">
        <v>0</v>
      </c>
      <c r="Q58">
        <v>108647</v>
      </c>
      <c r="R58">
        <v>106008</v>
      </c>
      <c r="S58">
        <v>0</v>
      </c>
      <c r="T58">
        <v>0</v>
      </c>
      <c r="U58">
        <v>0</v>
      </c>
      <c r="V58">
        <v>72944.600000000006</v>
      </c>
      <c r="W58">
        <v>287599</v>
      </c>
      <c r="X58">
        <v>77659.3</v>
      </c>
      <c r="Y58">
        <v>0</v>
      </c>
      <c r="Z58">
        <v>312.82299999999998</v>
      </c>
      <c r="AA58">
        <v>0</v>
      </c>
      <c r="AB58">
        <v>0</v>
      </c>
      <c r="AC58">
        <v>0</v>
      </c>
      <c r="AD58">
        <v>365572</v>
      </c>
      <c r="AE58">
        <v>152.28</v>
      </c>
      <c r="AF58">
        <v>0</v>
      </c>
      <c r="AG58">
        <v>0</v>
      </c>
      <c r="AH58">
        <v>0</v>
      </c>
      <c r="AI58">
        <v>0</v>
      </c>
      <c r="AJ58">
        <v>1085.3800000000001</v>
      </c>
      <c r="AK58">
        <v>0</v>
      </c>
      <c r="AL58">
        <v>1237.6600000000001</v>
      </c>
      <c r="AM58">
        <v>0</v>
      </c>
      <c r="AN58">
        <v>0</v>
      </c>
      <c r="AO58">
        <v>0</v>
      </c>
      <c r="AP58">
        <v>0</v>
      </c>
      <c r="AQ58">
        <v>1237.6600000000001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0.38366600000000001</v>
      </c>
      <c r="BF58">
        <v>20.590599999999998</v>
      </c>
      <c r="BG58">
        <v>21.667300000000001</v>
      </c>
      <c r="BH58">
        <v>0</v>
      </c>
      <c r="BI58">
        <v>0</v>
      </c>
      <c r="BJ58">
        <v>2.3841700000000001</v>
      </c>
      <c r="BK58">
        <v>14.445</v>
      </c>
      <c r="BL58">
        <v>0</v>
      </c>
      <c r="BM58">
        <v>59.470700000000001</v>
      </c>
      <c r="BN58">
        <v>15.353999999999999</v>
      </c>
      <c r="BO58">
        <v>0</v>
      </c>
      <c r="BP58">
        <v>6.1947200000000001E-2</v>
      </c>
      <c r="BQ58">
        <v>0</v>
      </c>
      <c r="BR58">
        <v>0</v>
      </c>
      <c r="BS58">
        <v>0</v>
      </c>
      <c r="BT58">
        <v>74.886700000000005</v>
      </c>
      <c r="BU58">
        <v>72.118799999999993</v>
      </c>
      <c r="BV58">
        <v>2.7678400000000001</v>
      </c>
      <c r="BW58">
        <v>0</v>
      </c>
      <c r="BX58">
        <v>0</v>
      </c>
      <c r="BY58"/>
      <c r="BZ58">
        <v>0</v>
      </c>
      <c r="CA58">
        <v>0</v>
      </c>
      <c r="CB58"/>
      <c r="CC58">
        <v>0</v>
      </c>
      <c r="CD58"/>
      <c r="CE58"/>
      <c r="CF58"/>
      <c r="CG58" t="s">
        <v>73</v>
      </c>
      <c r="CH58" t="s">
        <v>73</v>
      </c>
      <c r="CI58" t="s">
        <v>334</v>
      </c>
      <c r="CJ58">
        <v>2245.08</v>
      </c>
      <c r="CK58">
        <v>94342.5</v>
      </c>
      <c r="CL58">
        <v>26632.5</v>
      </c>
      <c r="CM58">
        <v>0</v>
      </c>
      <c r="CN58">
        <v>0</v>
      </c>
      <c r="CO58">
        <v>23118.5</v>
      </c>
      <c r="CP58">
        <v>72944.600000000006</v>
      </c>
      <c r="CQ58">
        <v>57118.8</v>
      </c>
      <c r="CR58">
        <v>77659.3</v>
      </c>
      <c r="CS58">
        <v>0</v>
      </c>
      <c r="CT58">
        <v>312.82299999999998</v>
      </c>
      <c r="CU58">
        <v>0</v>
      </c>
      <c r="CV58">
        <v>-162627</v>
      </c>
      <c r="CW58">
        <v>463.10500000000002</v>
      </c>
      <c r="CX58">
        <v>135091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0.66137199999999996</v>
      </c>
      <c r="DZ58">
        <v>17.850999999999999</v>
      </c>
      <c r="EA58">
        <v>5.3609900000000001</v>
      </c>
      <c r="EB58">
        <v>0</v>
      </c>
      <c r="EC58">
        <v>0</v>
      </c>
      <c r="ED58">
        <v>4.7962999999999996</v>
      </c>
      <c r="EE58">
        <v>14.445</v>
      </c>
      <c r="EF58">
        <v>15.702500000000001</v>
      </c>
      <c r="EG58">
        <v>15.353999999999999</v>
      </c>
      <c r="EH58">
        <v>0</v>
      </c>
      <c r="EI58">
        <v>6.1947200000000001E-2</v>
      </c>
      <c r="EJ58">
        <v>0</v>
      </c>
      <c r="EK58">
        <v>-27.2104</v>
      </c>
      <c r="EL58">
        <v>-0.201739</v>
      </c>
      <c r="EM58">
        <v>31.118500000000001</v>
      </c>
      <c r="EN58">
        <v>31.118500000000001</v>
      </c>
      <c r="EO58">
        <v>0</v>
      </c>
      <c r="EP58">
        <v>0</v>
      </c>
      <c r="EQ58">
        <v>0</v>
      </c>
      <c r="ER58"/>
      <c r="ES58">
        <v>0</v>
      </c>
      <c r="ET58">
        <v>0</v>
      </c>
      <c r="EU58"/>
      <c r="EV58">
        <v>0</v>
      </c>
      <c r="EW58">
        <v>0</v>
      </c>
      <c r="EX58">
        <v>0.685832</v>
      </c>
      <c r="EY58">
        <v>2.7553999999999998</v>
      </c>
      <c r="EZ58">
        <v>0</v>
      </c>
      <c r="FA58">
        <v>0</v>
      </c>
      <c r="FB58">
        <v>0</v>
      </c>
      <c r="FC58">
        <v>1.52766</v>
      </c>
      <c r="FD58">
        <v>4.9688999999999997</v>
      </c>
      <c r="FE58">
        <v>1.56168</v>
      </c>
      <c r="FF58">
        <v>0</v>
      </c>
      <c r="FG58">
        <v>6.5513799999999999E-3</v>
      </c>
      <c r="FH58">
        <v>0</v>
      </c>
      <c r="FI58">
        <v>0</v>
      </c>
      <c r="FJ58">
        <v>0</v>
      </c>
      <c r="FK58">
        <v>6.5371300000000003</v>
      </c>
      <c r="FL58">
        <v>0.78908199999999995</v>
      </c>
      <c r="FM58">
        <v>0.33648899999999998</v>
      </c>
      <c r="FN58">
        <v>0.49112099999999997</v>
      </c>
      <c r="FO58">
        <v>0</v>
      </c>
      <c r="FP58">
        <v>0</v>
      </c>
      <c r="FQ58">
        <v>0.94483200000000001</v>
      </c>
      <c r="FR58">
        <v>1.52766</v>
      </c>
      <c r="FS58">
        <v>2.8525499999999999</v>
      </c>
      <c r="FT58">
        <v>1.56168</v>
      </c>
      <c r="FU58">
        <v>0</v>
      </c>
      <c r="FV58">
        <v>6.5513799999999999E-3</v>
      </c>
      <c r="FW58">
        <v>0</v>
      </c>
      <c r="FX58">
        <v>-0.62650600000000001</v>
      </c>
      <c r="FY58">
        <v>-0.61013499999999998</v>
      </c>
      <c r="FZ58">
        <v>4.4207799999999997</v>
      </c>
      <c r="GA58" t="s">
        <v>275</v>
      </c>
      <c r="GB58" t="s">
        <v>353</v>
      </c>
      <c r="GC58" t="s">
        <v>244</v>
      </c>
      <c r="GD58" t="s">
        <v>276</v>
      </c>
      <c r="GE58" t="s">
        <v>277</v>
      </c>
      <c r="GF58" t="s">
        <v>354</v>
      </c>
      <c r="GG58" t="s">
        <v>355</v>
      </c>
      <c r="GH58" t="s">
        <v>356</v>
      </c>
      <c r="GI58"/>
      <c r="GJ58"/>
      <c r="GK58">
        <v>0</v>
      </c>
      <c r="GL58">
        <v>3.6235200000000001</v>
      </c>
      <c r="GM58">
        <v>7.0060500000000001</v>
      </c>
      <c r="GN58">
        <v>0</v>
      </c>
      <c r="GO58">
        <v>0</v>
      </c>
      <c r="GP58">
        <v>0</v>
      </c>
      <c r="GQ58">
        <v>4.2902399999999998</v>
      </c>
      <c r="GR58">
        <v>14.92</v>
      </c>
      <c r="GS58">
        <v>4.5420100000000003</v>
      </c>
      <c r="GT58">
        <v>0</v>
      </c>
      <c r="GU58">
        <v>1.83987E-2</v>
      </c>
      <c r="GV58">
        <v>0</v>
      </c>
      <c r="GW58">
        <v>0</v>
      </c>
      <c r="GX58">
        <v>0</v>
      </c>
      <c r="GY58">
        <v>19.48</v>
      </c>
      <c r="GZ58">
        <v>0.83195399999999997</v>
      </c>
      <c r="HA58">
        <v>0</v>
      </c>
      <c r="HB58">
        <v>0</v>
      </c>
      <c r="HC58">
        <v>0</v>
      </c>
      <c r="HD58">
        <v>0</v>
      </c>
      <c r="HE58">
        <v>5.9297700000000004</v>
      </c>
      <c r="HF58">
        <v>0</v>
      </c>
      <c r="HG58">
        <v>6.76</v>
      </c>
      <c r="HH58">
        <v>0</v>
      </c>
      <c r="HI58">
        <v>0</v>
      </c>
      <c r="HJ58">
        <v>0</v>
      </c>
      <c r="HK58">
        <v>0</v>
      </c>
      <c r="HL58">
        <v>6.76</v>
      </c>
      <c r="HM58">
        <v>0.43536599999999998</v>
      </c>
      <c r="HN58">
        <v>3.1105700000000001</v>
      </c>
      <c r="HO58">
        <v>1.5087200000000001</v>
      </c>
      <c r="HP58">
        <v>0</v>
      </c>
      <c r="HQ58">
        <v>0</v>
      </c>
      <c r="HR58">
        <v>1.5966400000000001</v>
      </c>
      <c r="HS58">
        <v>4.2902399999999998</v>
      </c>
      <c r="HT58">
        <v>5.65</v>
      </c>
      <c r="HU58">
        <v>4.5420100000000003</v>
      </c>
      <c r="HV58">
        <v>0</v>
      </c>
      <c r="HW58">
        <v>1.83987E-2</v>
      </c>
      <c r="HX58">
        <v>0</v>
      </c>
      <c r="HY58">
        <v>-4.8862300000000003</v>
      </c>
      <c r="HZ58">
        <v>-0.413053</v>
      </c>
      <c r="IA58">
        <v>10.210000000000001</v>
      </c>
      <c r="IB58">
        <v>0</v>
      </c>
      <c r="IC58">
        <v>0</v>
      </c>
      <c r="ID58">
        <v>0</v>
      </c>
      <c r="IE58">
        <v>0</v>
      </c>
      <c r="IF58">
        <v>0</v>
      </c>
      <c r="IG58">
        <v>0</v>
      </c>
      <c r="IH58">
        <v>0</v>
      </c>
      <c r="II58">
        <v>0</v>
      </c>
      <c r="IJ58">
        <v>0</v>
      </c>
      <c r="IK58">
        <v>0</v>
      </c>
      <c r="IL58">
        <v>0</v>
      </c>
      <c r="IM58">
        <v>0</v>
      </c>
      <c r="IN58">
        <v>0</v>
      </c>
      <c r="IO58">
        <v>0.55772900000000003</v>
      </c>
      <c r="IP58">
        <v>2.7881100000000001</v>
      </c>
      <c r="IQ58">
        <v>5.39079</v>
      </c>
      <c r="IR58">
        <v>0</v>
      </c>
      <c r="IS58">
        <v>0</v>
      </c>
      <c r="IT58">
        <v>3.9752200000000002</v>
      </c>
      <c r="IU58">
        <v>3.30111</v>
      </c>
      <c r="IV58">
        <v>16.013000000000002</v>
      </c>
      <c r="IW58">
        <v>3.4948399999999999</v>
      </c>
      <c r="IX58">
        <v>0</v>
      </c>
      <c r="IY58">
        <v>1.4156800000000001E-2</v>
      </c>
      <c r="IZ58">
        <v>0</v>
      </c>
      <c r="JA58">
        <v>0</v>
      </c>
      <c r="JB58">
        <v>0</v>
      </c>
      <c r="JC58">
        <v>19.521999999999998</v>
      </c>
      <c r="JD58">
        <v>0.33499200000000001</v>
      </c>
      <c r="JE58">
        <v>2.3934199999999999</v>
      </c>
      <c r="JF58">
        <v>1.1608799999999999</v>
      </c>
      <c r="JG58">
        <v>0</v>
      </c>
      <c r="JH58">
        <v>0</v>
      </c>
      <c r="JI58">
        <v>1.2285299999999999</v>
      </c>
      <c r="JJ58">
        <v>3.30111</v>
      </c>
      <c r="JK58">
        <v>4.3414099999999998</v>
      </c>
      <c r="JL58">
        <v>3.4948399999999999</v>
      </c>
      <c r="JM58">
        <v>0</v>
      </c>
      <c r="JN58">
        <v>1.4156800000000001E-2</v>
      </c>
      <c r="JO58">
        <v>0</v>
      </c>
      <c r="JP58">
        <v>-3.7597</v>
      </c>
      <c r="JQ58">
        <v>-0.31782199999999999</v>
      </c>
      <c r="JR58">
        <v>7.8504100000000001</v>
      </c>
    </row>
    <row r="59" spans="1:278" x14ac:dyDescent="0.3">
      <c r="A59" s="3"/>
      <c r="B59" s="20">
        <v>45968.624108796299</v>
      </c>
      <c r="C59" t="s">
        <v>181</v>
      </c>
      <c r="E59" t="s">
        <v>212</v>
      </c>
      <c r="F59" t="s">
        <v>243</v>
      </c>
      <c r="G59">
        <v>24563.1</v>
      </c>
      <c r="H59">
        <v>24692.3</v>
      </c>
      <c r="I59" t="s">
        <v>72</v>
      </c>
      <c r="J59" s="14">
        <v>3.6805555555555557E-2</v>
      </c>
      <c r="K59" t="s">
        <v>74</v>
      </c>
      <c r="L59">
        <v>-43.46</v>
      </c>
      <c r="M59" t="s">
        <v>73</v>
      </c>
      <c r="N59" t="s">
        <v>73</v>
      </c>
      <c r="O59" t="s">
        <v>251</v>
      </c>
      <c r="P59">
        <v>0</v>
      </c>
      <c r="Q59">
        <v>107119</v>
      </c>
      <c r="R59">
        <v>106040</v>
      </c>
      <c r="S59">
        <v>0</v>
      </c>
      <c r="T59">
        <v>0</v>
      </c>
      <c r="U59">
        <v>0</v>
      </c>
      <c r="V59">
        <v>72944.600000000006</v>
      </c>
      <c r="W59">
        <v>286104</v>
      </c>
      <c r="X59">
        <v>77659.3</v>
      </c>
      <c r="Y59">
        <v>0</v>
      </c>
      <c r="Z59">
        <v>312.82299999999998</v>
      </c>
      <c r="AA59">
        <v>0</v>
      </c>
      <c r="AB59">
        <v>0</v>
      </c>
      <c r="AC59">
        <v>0</v>
      </c>
      <c r="AD59">
        <v>364076</v>
      </c>
      <c r="AE59">
        <v>139.529</v>
      </c>
      <c r="AF59">
        <v>0</v>
      </c>
      <c r="AG59">
        <v>0</v>
      </c>
      <c r="AH59">
        <v>0</v>
      </c>
      <c r="AI59">
        <v>0</v>
      </c>
      <c r="AJ59">
        <v>1085.3900000000001</v>
      </c>
      <c r="AK59">
        <v>0</v>
      </c>
      <c r="AL59">
        <v>1224.92</v>
      </c>
      <c r="AM59">
        <v>0</v>
      </c>
      <c r="AN59">
        <v>0</v>
      </c>
      <c r="AO59">
        <v>0</v>
      </c>
      <c r="AP59">
        <v>0</v>
      </c>
      <c r="AQ59">
        <v>1224.92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0.35098000000000001</v>
      </c>
      <c r="BF59">
        <v>20.3127</v>
      </c>
      <c r="BG59">
        <v>21.677299999999999</v>
      </c>
      <c r="BH59">
        <v>0</v>
      </c>
      <c r="BI59">
        <v>0</v>
      </c>
      <c r="BJ59">
        <v>2.3841899999999998</v>
      </c>
      <c r="BK59">
        <v>14.445</v>
      </c>
      <c r="BL59">
        <v>0</v>
      </c>
      <c r="BM59">
        <v>59.170099999999998</v>
      </c>
      <c r="BN59">
        <v>15.353999999999999</v>
      </c>
      <c r="BO59">
        <v>0</v>
      </c>
      <c r="BP59">
        <v>6.1947200000000001E-2</v>
      </c>
      <c r="BQ59">
        <v>0</v>
      </c>
      <c r="BR59">
        <v>0</v>
      </c>
      <c r="BS59">
        <v>0</v>
      </c>
      <c r="BT59">
        <v>74.586100000000002</v>
      </c>
      <c r="BU59">
        <v>71.850899999999996</v>
      </c>
      <c r="BV59">
        <v>2.7351700000000001</v>
      </c>
      <c r="BW59">
        <v>0</v>
      </c>
      <c r="BX59">
        <v>0</v>
      </c>
      <c r="BZ59">
        <v>0</v>
      </c>
      <c r="CA59">
        <v>0</v>
      </c>
      <c r="CC59">
        <v>0</v>
      </c>
      <c r="CG59" t="s">
        <v>73</v>
      </c>
      <c r="CH59" t="s">
        <v>73</v>
      </c>
      <c r="CI59" t="s">
        <v>334</v>
      </c>
      <c r="CJ59">
        <v>2245.08</v>
      </c>
      <c r="CK59">
        <v>94342.5</v>
      </c>
      <c r="CL59">
        <v>26632.5</v>
      </c>
      <c r="CM59">
        <v>0</v>
      </c>
      <c r="CN59">
        <v>0</v>
      </c>
      <c r="CO59">
        <v>23118.5</v>
      </c>
      <c r="CP59">
        <v>72944.600000000006</v>
      </c>
      <c r="CQ59">
        <v>57118.8</v>
      </c>
      <c r="CR59">
        <v>77659.3</v>
      </c>
      <c r="CS59">
        <v>0</v>
      </c>
      <c r="CT59">
        <v>312.82299999999998</v>
      </c>
      <c r="CU59">
        <v>0</v>
      </c>
      <c r="CV59">
        <v>-162627</v>
      </c>
      <c r="CW59">
        <v>463.10500000000002</v>
      </c>
      <c r="CX59">
        <v>135091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0.66137199999999996</v>
      </c>
      <c r="DZ59">
        <v>17.850999999999999</v>
      </c>
      <c r="EA59">
        <v>5.3609900000000001</v>
      </c>
      <c r="EB59">
        <v>0</v>
      </c>
      <c r="EC59">
        <v>0</v>
      </c>
      <c r="ED59">
        <v>4.7962999999999996</v>
      </c>
      <c r="EE59">
        <v>14.445</v>
      </c>
      <c r="EF59">
        <v>15.702500000000001</v>
      </c>
      <c r="EG59">
        <v>15.353999999999999</v>
      </c>
      <c r="EH59">
        <v>0</v>
      </c>
      <c r="EI59">
        <v>6.1947200000000001E-2</v>
      </c>
      <c r="EJ59">
        <v>0</v>
      </c>
      <c r="EK59">
        <v>-27.2104</v>
      </c>
      <c r="EL59">
        <v>-0.201739</v>
      </c>
      <c r="EM59">
        <v>31.118500000000001</v>
      </c>
      <c r="EN59">
        <v>31.118500000000001</v>
      </c>
      <c r="EO59">
        <v>0</v>
      </c>
      <c r="EP59">
        <v>0</v>
      </c>
      <c r="EQ59">
        <v>0</v>
      </c>
      <c r="ES59">
        <v>0</v>
      </c>
      <c r="ET59">
        <v>0</v>
      </c>
      <c r="EV59">
        <v>0</v>
      </c>
      <c r="EW59">
        <v>0</v>
      </c>
      <c r="EX59">
        <v>0.68089900000000003</v>
      </c>
      <c r="EY59">
        <v>2.75996</v>
      </c>
      <c r="EZ59">
        <v>0</v>
      </c>
      <c r="FA59">
        <v>0</v>
      </c>
      <c r="FB59">
        <v>0</v>
      </c>
      <c r="FC59">
        <v>1.52766</v>
      </c>
      <c r="FD59">
        <v>4.9685199999999998</v>
      </c>
      <c r="FE59">
        <v>1.56168</v>
      </c>
      <c r="FF59">
        <v>0</v>
      </c>
      <c r="FG59">
        <v>6.5513799999999999E-3</v>
      </c>
      <c r="FH59">
        <v>0</v>
      </c>
      <c r="FI59">
        <v>0</v>
      </c>
      <c r="FJ59">
        <v>0</v>
      </c>
      <c r="FK59">
        <v>6.5367499999999996</v>
      </c>
      <c r="FL59">
        <v>0.78908199999999995</v>
      </c>
      <c r="FM59">
        <v>0.33648899999999998</v>
      </c>
      <c r="FN59">
        <v>0.49112099999999997</v>
      </c>
      <c r="FO59">
        <v>0</v>
      </c>
      <c r="FP59">
        <v>0</v>
      </c>
      <c r="FQ59">
        <v>0.94483200000000001</v>
      </c>
      <c r="FR59">
        <v>1.52766</v>
      </c>
      <c r="FS59">
        <v>2.8525499999999999</v>
      </c>
      <c r="FT59">
        <v>1.56168</v>
      </c>
      <c r="FU59">
        <v>0</v>
      </c>
      <c r="FV59">
        <v>6.5513799999999999E-3</v>
      </c>
      <c r="FW59">
        <v>0</v>
      </c>
      <c r="FX59">
        <v>-0.62650600000000001</v>
      </c>
      <c r="FY59">
        <v>-0.61013499999999998</v>
      </c>
      <c r="FZ59">
        <v>4.4207799999999997</v>
      </c>
      <c r="GA59" t="s">
        <v>275</v>
      </c>
      <c r="GB59" t="s">
        <v>353</v>
      </c>
      <c r="GC59" t="s">
        <v>244</v>
      </c>
      <c r="GD59" t="s">
        <v>276</v>
      </c>
      <c r="GE59" t="s">
        <v>277</v>
      </c>
      <c r="GF59" t="s">
        <v>354</v>
      </c>
      <c r="GG59" t="s">
        <v>355</v>
      </c>
      <c r="GH59" t="s">
        <v>356</v>
      </c>
      <c r="GK59">
        <v>0</v>
      </c>
      <c r="GL59">
        <v>3.5810900000000001</v>
      </c>
      <c r="GM59">
        <v>7.00922</v>
      </c>
      <c r="GN59">
        <v>0</v>
      </c>
      <c r="GO59">
        <v>0</v>
      </c>
      <c r="GP59">
        <v>0</v>
      </c>
      <c r="GQ59">
        <v>4.2902399999999998</v>
      </c>
      <c r="GR59">
        <v>14.88</v>
      </c>
      <c r="GS59">
        <v>4.5420100000000003</v>
      </c>
      <c r="GT59">
        <v>0</v>
      </c>
      <c r="GU59">
        <v>1.83987E-2</v>
      </c>
      <c r="GV59">
        <v>0</v>
      </c>
      <c r="GW59">
        <v>0</v>
      </c>
      <c r="GX59">
        <v>0</v>
      </c>
      <c r="GY59">
        <v>19.440000000000001</v>
      </c>
      <c r="GZ59">
        <v>0.76228899999999999</v>
      </c>
      <c r="HA59">
        <v>0</v>
      </c>
      <c r="HB59">
        <v>0</v>
      </c>
      <c r="HC59">
        <v>0</v>
      </c>
      <c r="HD59">
        <v>0</v>
      </c>
      <c r="HE59">
        <v>5.9298000000000002</v>
      </c>
      <c r="HF59">
        <v>0</v>
      </c>
      <c r="HG59">
        <v>6.69</v>
      </c>
      <c r="HH59">
        <v>0</v>
      </c>
      <c r="HI59">
        <v>0</v>
      </c>
      <c r="HJ59">
        <v>0</v>
      </c>
      <c r="HK59">
        <v>0</v>
      </c>
      <c r="HL59">
        <v>6.69</v>
      </c>
      <c r="HM59">
        <v>0.43536599999999998</v>
      </c>
      <c r="HN59">
        <v>3.1105700000000001</v>
      </c>
      <c r="HO59">
        <v>1.5087200000000001</v>
      </c>
      <c r="HP59">
        <v>0</v>
      </c>
      <c r="HQ59">
        <v>0</v>
      </c>
      <c r="HR59">
        <v>1.5966400000000001</v>
      </c>
      <c r="HS59">
        <v>4.2902399999999998</v>
      </c>
      <c r="HT59">
        <v>5.65</v>
      </c>
      <c r="HU59">
        <v>4.5420100000000003</v>
      </c>
      <c r="HV59">
        <v>0</v>
      </c>
      <c r="HW59">
        <v>1.83987E-2</v>
      </c>
      <c r="HX59">
        <v>0</v>
      </c>
      <c r="HY59">
        <v>-4.8862300000000003</v>
      </c>
      <c r="HZ59">
        <v>-0.413053</v>
      </c>
      <c r="IA59">
        <v>10.210000000000001</v>
      </c>
      <c r="IB59">
        <v>0</v>
      </c>
      <c r="IC59">
        <v>0</v>
      </c>
      <c r="ID59">
        <v>0</v>
      </c>
      <c r="IE59">
        <v>0</v>
      </c>
      <c r="IF59">
        <v>0</v>
      </c>
      <c r="IG59">
        <v>0</v>
      </c>
      <c r="IH59">
        <v>0</v>
      </c>
      <c r="II59">
        <v>0</v>
      </c>
      <c r="IJ59">
        <v>0</v>
      </c>
      <c r="IK59">
        <v>0</v>
      </c>
      <c r="IL59">
        <v>0</v>
      </c>
      <c r="IM59">
        <v>0</v>
      </c>
      <c r="IN59">
        <v>0</v>
      </c>
      <c r="IO59">
        <v>0.51102599999999998</v>
      </c>
      <c r="IP59">
        <v>2.7554599999999998</v>
      </c>
      <c r="IQ59">
        <v>5.39323</v>
      </c>
      <c r="IR59">
        <v>0</v>
      </c>
      <c r="IS59">
        <v>0</v>
      </c>
      <c r="IT59">
        <v>3.9752399999999999</v>
      </c>
      <c r="IU59">
        <v>3.30111</v>
      </c>
      <c r="IV59">
        <v>15.9361</v>
      </c>
      <c r="IW59">
        <v>3.4948399999999999</v>
      </c>
      <c r="IX59">
        <v>0</v>
      </c>
      <c r="IY59">
        <v>1.4156800000000001E-2</v>
      </c>
      <c r="IZ59">
        <v>0</v>
      </c>
      <c r="JA59">
        <v>0</v>
      </c>
      <c r="JB59">
        <v>0</v>
      </c>
      <c r="JC59">
        <v>19.4451</v>
      </c>
      <c r="JD59">
        <v>0.33499200000000001</v>
      </c>
      <c r="JE59">
        <v>2.3934199999999999</v>
      </c>
      <c r="JF59">
        <v>1.1608799999999999</v>
      </c>
      <c r="JG59">
        <v>0</v>
      </c>
      <c r="JH59">
        <v>0</v>
      </c>
      <c r="JI59">
        <v>1.2285299999999999</v>
      </c>
      <c r="JJ59">
        <v>3.30111</v>
      </c>
      <c r="JK59">
        <v>4.3414099999999998</v>
      </c>
      <c r="JL59">
        <v>3.4948399999999999</v>
      </c>
      <c r="JM59">
        <v>0</v>
      </c>
      <c r="JN59">
        <v>1.4156800000000001E-2</v>
      </c>
      <c r="JO59">
        <v>0</v>
      </c>
      <c r="JP59">
        <v>-3.7597</v>
      </c>
      <c r="JQ59">
        <v>-0.31782199999999999</v>
      </c>
      <c r="JR59">
        <v>7.8504100000000001</v>
      </c>
    </row>
    <row r="60" spans="1:278" x14ac:dyDescent="0.3">
      <c r="A60" s="3"/>
      <c r="B60" s="20">
        <v>45968.6247337963</v>
      </c>
      <c r="C60" t="s">
        <v>182</v>
      </c>
      <c r="E60" t="s">
        <v>212</v>
      </c>
      <c r="F60" t="s">
        <v>243</v>
      </c>
      <c r="G60">
        <v>24563.1</v>
      </c>
      <c r="H60">
        <v>24692.3</v>
      </c>
      <c r="I60" t="s">
        <v>72</v>
      </c>
      <c r="J60" s="14">
        <v>3.4027777777777775E-2</v>
      </c>
      <c r="K60" t="s">
        <v>74</v>
      </c>
      <c r="L60">
        <v>-43.41</v>
      </c>
      <c r="M60" t="s">
        <v>73</v>
      </c>
      <c r="N60" t="s">
        <v>73</v>
      </c>
      <c r="O60" t="s">
        <v>251</v>
      </c>
      <c r="P60">
        <v>0</v>
      </c>
      <c r="Q60">
        <v>107256</v>
      </c>
      <c r="R60">
        <v>105997</v>
      </c>
      <c r="S60">
        <v>0</v>
      </c>
      <c r="T60">
        <v>0</v>
      </c>
      <c r="U60">
        <v>0</v>
      </c>
      <c r="V60">
        <v>72944.600000000006</v>
      </c>
      <c r="W60">
        <v>286198</v>
      </c>
      <c r="X60">
        <v>77659.3</v>
      </c>
      <c r="Y60">
        <v>0</v>
      </c>
      <c r="Z60">
        <v>312.82299999999998</v>
      </c>
      <c r="AA60">
        <v>0</v>
      </c>
      <c r="AB60">
        <v>0</v>
      </c>
      <c r="AC60">
        <v>0</v>
      </c>
      <c r="AD60">
        <v>364171</v>
      </c>
      <c r="AE60">
        <v>126.89</v>
      </c>
      <c r="AF60">
        <v>0</v>
      </c>
      <c r="AG60">
        <v>0</v>
      </c>
      <c r="AH60">
        <v>0</v>
      </c>
      <c r="AI60">
        <v>0</v>
      </c>
      <c r="AJ60">
        <v>1085.3900000000001</v>
      </c>
      <c r="AK60">
        <v>0</v>
      </c>
      <c r="AL60">
        <v>1212.28</v>
      </c>
      <c r="AM60">
        <v>0</v>
      </c>
      <c r="AN60">
        <v>0</v>
      </c>
      <c r="AO60">
        <v>0</v>
      </c>
      <c r="AP60">
        <v>0</v>
      </c>
      <c r="AQ60">
        <v>1212.28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0.31875199999999998</v>
      </c>
      <c r="BF60">
        <v>20.3078</v>
      </c>
      <c r="BG60">
        <v>21.6645</v>
      </c>
      <c r="BH60">
        <v>0</v>
      </c>
      <c r="BI60">
        <v>0</v>
      </c>
      <c r="BJ60">
        <v>2.3841800000000002</v>
      </c>
      <c r="BK60">
        <v>14.445</v>
      </c>
      <c r="BL60">
        <v>0</v>
      </c>
      <c r="BM60">
        <v>59.120199999999997</v>
      </c>
      <c r="BN60">
        <v>15.353999999999999</v>
      </c>
      <c r="BO60">
        <v>0</v>
      </c>
      <c r="BP60">
        <v>6.1947200000000001E-2</v>
      </c>
      <c r="BQ60">
        <v>0</v>
      </c>
      <c r="BR60">
        <v>0</v>
      </c>
      <c r="BS60">
        <v>0</v>
      </c>
      <c r="BT60">
        <v>74.536199999999994</v>
      </c>
      <c r="BU60">
        <v>71.833200000000005</v>
      </c>
      <c r="BV60">
        <v>2.7029399999999999</v>
      </c>
      <c r="BW60">
        <v>0</v>
      </c>
      <c r="BX60">
        <v>0</v>
      </c>
      <c r="BZ60">
        <v>0</v>
      </c>
      <c r="CA60">
        <v>0</v>
      </c>
      <c r="CC60">
        <v>0</v>
      </c>
      <c r="CG60" t="s">
        <v>73</v>
      </c>
      <c r="CH60" t="s">
        <v>73</v>
      </c>
      <c r="CI60" t="s">
        <v>334</v>
      </c>
      <c r="CJ60">
        <v>2245.08</v>
      </c>
      <c r="CK60">
        <v>94342.5</v>
      </c>
      <c r="CL60">
        <v>26632.5</v>
      </c>
      <c r="CM60">
        <v>0</v>
      </c>
      <c r="CN60">
        <v>0</v>
      </c>
      <c r="CO60">
        <v>23118.5</v>
      </c>
      <c r="CP60">
        <v>72944.600000000006</v>
      </c>
      <c r="CQ60">
        <v>57118.8</v>
      </c>
      <c r="CR60">
        <v>77659.3</v>
      </c>
      <c r="CS60">
        <v>0</v>
      </c>
      <c r="CT60">
        <v>312.82299999999998</v>
      </c>
      <c r="CU60">
        <v>0</v>
      </c>
      <c r="CV60">
        <v>-162627</v>
      </c>
      <c r="CW60">
        <v>463.10500000000002</v>
      </c>
      <c r="CX60">
        <v>135091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0.66137199999999996</v>
      </c>
      <c r="DZ60">
        <v>17.850999999999999</v>
      </c>
      <c r="EA60">
        <v>5.3609900000000001</v>
      </c>
      <c r="EB60">
        <v>0</v>
      </c>
      <c r="EC60">
        <v>0</v>
      </c>
      <c r="ED60">
        <v>4.7962999999999996</v>
      </c>
      <c r="EE60">
        <v>14.445</v>
      </c>
      <c r="EF60">
        <v>15.702500000000001</v>
      </c>
      <c r="EG60">
        <v>15.353999999999999</v>
      </c>
      <c r="EH60">
        <v>0</v>
      </c>
      <c r="EI60">
        <v>6.1947200000000001E-2</v>
      </c>
      <c r="EJ60">
        <v>0</v>
      </c>
      <c r="EK60">
        <v>-27.2104</v>
      </c>
      <c r="EL60">
        <v>-0.201739</v>
      </c>
      <c r="EM60">
        <v>31.118500000000001</v>
      </c>
      <c r="EN60">
        <v>31.118500000000001</v>
      </c>
      <c r="EO60">
        <v>0</v>
      </c>
      <c r="EP60">
        <v>0</v>
      </c>
      <c r="EQ60">
        <v>0</v>
      </c>
      <c r="ES60">
        <v>0</v>
      </c>
      <c r="ET60">
        <v>0</v>
      </c>
      <c r="EV60">
        <v>0</v>
      </c>
      <c r="EW60">
        <v>0</v>
      </c>
      <c r="EX60">
        <v>0.67785399999999996</v>
      </c>
      <c r="EY60">
        <v>2.75536</v>
      </c>
      <c r="EZ60">
        <v>0</v>
      </c>
      <c r="FA60">
        <v>0</v>
      </c>
      <c r="FB60">
        <v>0</v>
      </c>
      <c r="FC60">
        <v>1.52766</v>
      </c>
      <c r="FD60">
        <v>4.9608800000000004</v>
      </c>
      <c r="FE60">
        <v>1.56168</v>
      </c>
      <c r="FF60">
        <v>0</v>
      </c>
      <c r="FG60">
        <v>6.5513799999999999E-3</v>
      </c>
      <c r="FH60">
        <v>0</v>
      </c>
      <c r="FI60">
        <v>0</v>
      </c>
      <c r="FJ60">
        <v>0</v>
      </c>
      <c r="FK60">
        <v>6.5291100000000002</v>
      </c>
      <c r="FL60">
        <v>0.78908199999999995</v>
      </c>
      <c r="FM60">
        <v>0.33648899999999998</v>
      </c>
      <c r="FN60">
        <v>0.49112099999999997</v>
      </c>
      <c r="FO60">
        <v>0</v>
      </c>
      <c r="FP60">
        <v>0</v>
      </c>
      <c r="FQ60">
        <v>0.94483200000000001</v>
      </c>
      <c r="FR60">
        <v>1.52766</v>
      </c>
      <c r="FS60">
        <v>2.8525499999999999</v>
      </c>
      <c r="FT60">
        <v>1.56168</v>
      </c>
      <c r="FU60">
        <v>0</v>
      </c>
      <c r="FV60">
        <v>6.5513799999999999E-3</v>
      </c>
      <c r="FW60">
        <v>0</v>
      </c>
      <c r="FX60">
        <v>-0.62650600000000001</v>
      </c>
      <c r="FY60">
        <v>-0.61013499999999998</v>
      </c>
      <c r="FZ60">
        <v>4.4207799999999997</v>
      </c>
      <c r="GA60" t="s">
        <v>275</v>
      </c>
      <c r="GB60" t="s">
        <v>353</v>
      </c>
      <c r="GC60" t="s">
        <v>244</v>
      </c>
      <c r="GD60" t="s">
        <v>276</v>
      </c>
      <c r="GE60" t="s">
        <v>277</v>
      </c>
      <c r="GF60" t="s">
        <v>354</v>
      </c>
      <c r="GG60" t="s">
        <v>355</v>
      </c>
      <c r="GH60" t="s">
        <v>356</v>
      </c>
      <c r="GK60">
        <v>0</v>
      </c>
      <c r="GL60">
        <v>3.5646599999999999</v>
      </c>
      <c r="GM60">
        <v>7.0042799999999996</v>
      </c>
      <c r="GN60">
        <v>0</v>
      </c>
      <c r="GO60">
        <v>0</v>
      </c>
      <c r="GP60">
        <v>0</v>
      </c>
      <c r="GQ60">
        <v>4.2902399999999998</v>
      </c>
      <c r="GR60">
        <v>14.85</v>
      </c>
      <c r="GS60">
        <v>4.5420100000000003</v>
      </c>
      <c r="GT60">
        <v>0</v>
      </c>
      <c r="GU60">
        <v>1.83987E-2</v>
      </c>
      <c r="GV60">
        <v>0</v>
      </c>
      <c r="GW60">
        <v>0</v>
      </c>
      <c r="GX60">
        <v>0</v>
      </c>
      <c r="GY60">
        <v>19.41</v>
      </c>
      <c r="GZ60">
        <v>0.69323599999999996</v>
      </c>
      <c r="HA60">
        <v>0</v>
      </c>
      <c r="HB60">
        <v>0</v>
      </c>
      <c r="HC60">
        <v>0</v>
      </c>
      <c r="HD60">
        <v>0</v>
      </c>
      <c r="HE60">
        <v>5.9297899999999997</v>
      </c>
      <c r="HF60">
        <v>0</v>
      </c>
      <c r="HG60">
        <v>6.62</v>
      </c>
      <c r="HH60">
        <v>0</v>
      </c>
      <c r="HI60">
        <v>0</v>
      </c>
      <c r="HJ60">
        <v>0</v>
      </c>
      <c r="HK60">
        <v>0</v>
      </c>
      <c r="HL60">
        <v>6.62</v>
      </c>
      <c r="HM60">
        <v>0.43536599999999998</v>
      </c>
      <c r="HN60">
        <v>3.1105700000000001</v>
      </c>
      <c r="HO60">
        <v>1.5087200000000001</v>
      </c>
      <c r="HP60">
        <v>0</v>
      </c>
      <c r="HQ60">
        <v>0</v>
      </c>
      <c r="HR60">
        <v>1.5966400000000001</v>
      </c>
      <c r="HS60">
        <v>4.2902399999999998</v>
      </c>
      <c r="HT60">
        <v>5.65</v>
      </c>
      <c r="HU60">
        <v>4.5420100000000003</v>
      </c>
      <c r="HV60">
        <v>0</v>
      </c>
      <c r="HW60">
        <v>1.83987E-2</v>
      </c>
      <c r="HX60">
        <v>0</v>
      </c>
      <c r="HY60">
        <v>-4.8862300000000003</v>
      </c>
      <c r="HZ60">
        <v>-0.413053</v>
      </c>
      <c r="IA60">
        <v>10.210000000000001</v>
      </c>
      <c r="IB60">
        <v>0</v>
      </c>
      <c r="IC60">
        <v>0</v>
      </c>
      <c r="ID60">
        <v>0</v>
      </c>
      <c r="IE60">
        <v>0</v>
      </c>
      <c r="IF60">
        <v>0</v>
      </c>
      <c r="IG60">
        <v>0</v>
      </c>
      <c r="IH60">
        <v>0</v>
      </c>
      <c r="II60">
        <v>0</v>
      </c>
      <c r="IJ60">
        <v>0</v>
      </c>
      <c r="IK60">
        <v>0</v>
      </c>
      <c r="IL60">
        <v>0</v>
      </c>
      <c r="IM60">
        <v>0</v>
      </c>
      <c r="IN60">
        <v>0</v>
      </c>
      <c r="IO60">
        <v>0.46473399999999998</v>
      </c>
      <c r="IP60">
        <v>2.74282</v>
      </c>
      <c r="IQ60">
        <v>5.3894200000000003</v>
      </c>
      <c r="IR60">
        <v>0</v>
      </c>
      <c r="IS60">
        <v>0</v>
      </c>
      <c r="IT60">
        <v>3.9752399999999999</v>
      </c>
      <c r="IU60">
        <v>3.30111</v>
      </c>
      <c r="IV60">
        <v>15.8733</v>
      </c>
      <c r="IW60">
        <v>3.4948399999999999</v>
      </c>
      <c r="IX60">
        <v>0</v>
      </c>
      <c r="IY60">
        <v>1.4156800000000001E-2</v>
      </c>
      <c r="IZ60">
        <v>0</v>
      </c>
      <c r="JA60">
        <v>0</v>
      </c>
      <c r="JB60">
        <v>0</v>
      </c>
      <c r="JC60">
        <v>19.382300000000001</v>
      </c>
      <c r="JD60">
        <v>0.33499200000000001</v>
      </c>
      <c r="JE60">
        <v>2.3934199999999999</v>
      </c>
      <c r="JF60">
        <v>1.1608799999999999</v>
      </c>
      <c r="JG60">
        <v>0</v>
      </c>
      <c r="JH60">
        <v>0</v>
      </c>
      <c r="JI60">
        <v>1.2285299999999999</v>
      </c>
      <c r="JJ60">
        <v>3.30111</v>
      </c>
      <c r="JK60">
        <v>4.3414099999999998</v>
      </c>
      <c r="JL60">
        <v>3.4948399999999999</v>
      </c>
      <c r="JM60">
        <v>0</v>
      </c>
      <c r="JN60">
        <v>1.4156800000000001E-2</v>
      </c>
      <c r="JO60">
        <v>0</v>
      </c>
      <c r="JP60">
        <v>-3.7597</v>
      </c>
      <c r="JQ60">
        <v>-0.31782199999999999</v>
      </c>
      <c r="JR60">
        <v>7.8504100000000001</v>
      </c>
    </row>
    <row r="61" spans="1:278" x14ac:dyDescent="0.3">
      <c r="A61" s="3"/>
      <c r="B61" s="20">
        <v>45968.625393518516</v>
      </c>
      <c r="C61" t="s">
        <v>170</v>
      </c>
      <c r="E61" t="s">
        <v>212</v>
      </c>
      <c r="F61" t="s">
        <v>243</v>
      </c>
      <c r="G61">
        <v>24563.1</v>
      </c>
      <c r="H61">
        <v>24692.3</v>
      </c>
      <c r="I61" t="s">
        <v>72</v>
      </c>
      <c r="J61" s="14">
        <v>3.6805555555555557E-2</v>
      </c>
      <c r="K61" t="s">
        <v>74</v>
      </c>
      <c r="L61">
        <v>-42.91</v>
      </c>
      <c r="M61" t="s">
        <v>73</v>
      </c>
      <c r="N61" t="s">
        <v>73</v>
      </c>
      <c r="O61" t="s">
        <v>251</v>
      </c>
      <c r="P61">
        <v>0</v>
      </c>
      <c r="Q61">
        <v>113696</v>
      </c>
      <c r="R61">
        <v>106135</v>
      </c>
      <c r="S61">
        <v>0</v>
      </c>
      <c r="T61">
        <v>0</v>
      </c>
      <c r="U61">
        <v>0</v>
      </c>
      <c r="V61">
        <v>72944.600000000006</v>
      </c>
      <c r="W61">
        <v>292776</v>
      </c>
      <c r="X61">
        <v>77659.3</v>
      </c>
      <c r="Y61">
        <v>0</v>
      </c>
      <c r="Z61">
        <v>312.82299999999998</v>
      </c>
      <c r="AA61">
        <v>0</v>
      </c>
      <c r="AB61">
        <v>0</v>
      </c>
      <c r="AC61">
        <v>0</v>
      </c>
      <c r="AD61">
        <v>370748</v>
      </c>
      <c r="AE61">
        <v>170.27799999999999</v>
      </c>
      <c r="AF61">
        <v>0</v>
      </c>
      <c r="AG61">
        <v>0</v>
      </c>
      <c r="AH61">
        <v>0</v>
      </c>
      <c r="AI61">
        <v>0</v>
      </c>
      <c r="AJ61">
        <v>1085.3900000000001</v>
      </c>
      <c r="AK61">
        <v>0</v>
      </c>
      <c r="AL61">
        <v>1255.67</v>
      </c>
      <c r="AM61">
        <v>0</v>
      </c>
      <c r="AN61">
        <v>0</v>
      </c>
      <c r="AO61">
        <v>0</v>
      </c>
      <c r="AP61">
        <v>0</v>
      </c>
      <c r="AQ61">
        <v>1255.67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0.43021100000000001</v>
      </c>
      <c r="BF61">
        <v>21.4924</v>
      </c>
      <c r="BG61">
        <v>21.704799999999999</v>
      </c>
      <c r="BH61">
        <v>0</v>
      </c>
      <c r="BI61">
        <v>0</v>
      </c>
      <c r="BJ61">
        <v>2.3841899999999998</v>
      </c>
      <c r="BK61">
        <v>14.445</v>
      </c>
      <c r="BL61">
        <v>0</v>
      </c>
      <c r="BM61">
        <v>60.456600000000002</v>
      </c>
      <c r="BN61">
        <v>15.353999999999999</v>
      </c>
      <c r="BO61">
        <v>0</v>
      </c>
      <c r="BP61">
        <v>6.1947200000000001E-2</v>
      </c>
      <c r="BQ61">
        <v>0</v>
      </c>
      <c r="BR61">
        <v>0</v>
      </c>
      <c r="BS61">
        <v>0</v>
      </c>
      <c r="BT61">
        <v>75.872600000000006</v>
      </c>
      <c r="BU61">
        <v>73.058199999999999</v>
      </c>
      <c r="BV61">
        <v>2.8144</v>
      </c>
      <c r="BW61">
        <v>0</v>
      </c>
      <c r="BX61">
        <v>0</v>
      </c>
      <c r="BZ61">
        <v>0</v>
      </c>
      <c r="CA61">
        <v>0</v>
      </c>
      <c r="CC61">
        <v>0</v>
      </c>
      <c r="CG61" t="s">
        <v>73</v>
      </c>
      <c r="CH61" t="s">
        <v>73</v>
      </c>
      <c r="CI61" t="s">
        <v>334</v>
      </c>
      <c r="CJ61">
        <v>2430.3200000000002</v>
      </c>
      <c r="CK61">
        <v>100906</v>
      </c>
      <c r="CL61">
        <v>29581.4</v>
      </c>
      <c r="CM61">
        <v>0</v>
      </c>
      <c r="CN61">
        <v>0</v>
      </c>
      <c r="CO61">
        <v>23118.5</v>
      </c>
      <c r="CP61">
        <v>72944.600000000006</v>
      </c>
      <c r="CQ61">
        <v>66789.600000000006</v>
      </c>
      <c r="CR61">
        <v>77659.3</v>
      </c>
      <c r="CS61">
        <v>0</v>
      </c>
      <c r="CT61">
        <v>312.82299999999998</v>
      </c>
      <c r="CU61">
        <v>0</v>
      </c>
      <c r="CV61">
        <v>-162627</v>
      </c>
      <c r="CW61">
        <v>435.73700000000002</v>
      </c>
      <c r="CX61">
        <v>144762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0.71916199999999997</v>
      </c>
      <c r="DZ61">
        <v>19.058700000000002</v>
      </c>
      <c r="EA61">
        <v>5.9280799999999996</v>
      </c>
      <c r="EB61">
        <v>0</v>
      </c>
      <c r="EC61">
        <v>0</v>
      </c>
      <c r="ED61">
        <v>4.7962999999999996</v>
      </c>
      <c r="EE61">
        <v>14.445</v>
      </c>
      <c r="EF61">
        <v>17.524100000000001</v>
      </c>
      <c r="EG61">
        <v>15.353999999999999</v>
      </c>
      <c r="EH61">
        <v>0</v>
      </c>
      <c r="EI61">
        <v>6.1947200000000001E-2</v>
      </c>
      <c r="EJ61">
        <v>0</v>
      </c>
      <c r="EK61">
        <v>-27.238499999999998</v>
      </c>
      <c r="EL61">
        <v>-0.18460399999999999</v>
      </c>
      <c r="EM61">
        <v>32.940100000000001</v>
      </c>
      <c r="EN61">
        <v>32.940100000000001</v>
      </c>
      <c r="EO61">
        <v>0</v>
      </c>
      <c r="EP61">
        <v>0</v>
      </c>
      <c r="EQ61">
        <v>0</v>
      </c>
      <c r="ES61">
        <v>0</v>
      </c>
      <c r="ET61">
        <v>0</v>
      </c>
      <c r="EV61">
        <v>0</v>
      </c>
      <c r="EW61">
        <v>0</v>
      </c>
      <c r="EX61">
        <v>0.69742000000000004</v>
      </c>
      <c r="EY61">
        <v>2.7668300000000001</v>
      </c>
      <c r="EZ61">
        <v>0</v>
      </c>
      <c r="FA61">
        <v>0</v>
      </c>
      <c r="FB61">
        <v>0</v>
      </c>
      <c r="FC61">
        <v>1.52766</v>
      </c>
      <c r="FD61">
        <v>4.9919200000000004</v>
      </c>
      <c r="FE61">
        <v>1.56168</v>
      </c>
      <c r="FF61">
        <v>0</v>
      </c>
      <c r="FG61">
        <v>6.5513799999999999E-3</v>
      </c>
      <c r="FH61">
        <v>0</v>
      </c>
      <c r="FI61">
        <v>0</v>
      </c>
      <c r="FJ61">
        <v>0</v>
      </c>
      <c r="FK61">
        <v>6.5601500000000001</v>
      </c>
      <c r="FL61">
        <v>0.86867700000000003</v>
      </c>
      <c r="FM61">
        <v>0.35325699999999999</v>
      </c>
      <c r="FN61">
        <v>0.50823099999999999</v>
      </c>
      <c r="FO61">
        <v>0</v>
      </c>
      <c r="FP61">
        <v>0</v>
      </c>
      <c r="FQ61">
        <v>0.94482500000000003</v>
      </c>
      <c r="FR61">
        <v>1.52766</v>
      </c>
      <c r="FS61">
        <v>3.0065900000000001</v>
      </c>
      <c r="FT61">
        <v>1.56168</v>
      </c>
      <c r="FU61">
        <v>0</v>
      </c>
      <c r="FV61">
        <v>6.5513799999999999E-3</v>
      </c>
      <c r="FW61">
        <v>0</v>
      </c>
      <c r="FX61">
        <v>-0.62650600000000001</v>
      </c>
      <c r="FY61">
        <v>-0.56956200000000001</v>
      </c>
      <c r="FZ61">
        <v>4.5748199999999999</v>
      </c>
      <c r="GA61" t="s">
        <v>275</v>
      </c>
      <c r="GB61" t="s">
        <v>353</v>
      </c>
      <c r="GC61" t="s">
        <v>244</v>
      </c>
      <c r="GD61" t="s">
        <v>276</v>
      </c>
      <c r="GE61" t="s">
        <v>277</v>
      </c>
      <c r="GF61" t="s">
        <v>354</v>
      </c>
      <c r="GG61" t="s">
        <v>355</v>
      </c>
      <c r="GH61" t="s">
        <v>356</v>
      </c>
      <c r="GK61">
        <v>0</v>
      </c>
      <c r="GL61">
        <v>3.7389100000000002</v>
      </c>
      <c r="GM61">
        <v>7.01755</v>
      </c>
      <c r="GN61">
        <v>0</v>
      </c>
      <c r="GO61">
        <v>0</v>
      </c>
      <c r="GP61">
        <v>0</v>
      </c>
      <c r="GQ61">
        <v>4.2902399999999998</v>
      </c>
      <c r="GR61">
        <v>15.05</v>
      </c>
      <c r="GS61">
        <v>4.5420100000000003</v>
      </c>
      <c r="GT61">
        <v>0</v>
      </c>
      <c r="GU61">
        <v>1.83987E-2</v>
      </c>
      <c r="GV61">
        <v>0</v>
      </c>
      <c r="GW61">
        <v>0</v>
      </c>
      <c r="GX61">
        <v>0</v>
      </c>
      <c r="GY61">
        <v>19.61</v>
      </c>
      <c r="GZ61">
        <v>0.93027800000000005</v>
      </c>
      <c r="HA61">
        <v>0</v>
      </c>
      <c r="HB61">
        <v>0</v>
      </c>
      <c r="HC61">
        <v>0</v>
      </c>
      <c r="HD61">
        <v>0</v>
      </c>
      <c r="HE61">
        <v>5.9298000000000002</v>
      </c>
      <c r="HF61">
        <v>0</v>
      </c>
      <c r="HG61">
        <v>6.86</v>
      </c>
      <c r="HH61">
        <v>0</v>
      </c>
      <c r="HI61">
        <v>0</v>
      </c>
      <c r="HJ61">
        <v>0</v>
      </c>
      <c r="HK61">
        <v>0</v>
      </c>
      <c r="HL61">
        <v>6.86</v>
      </c>
      <c r="HM61">
        <v>0.475248</v>
      </c>
      <c r="HN61">
        <v>3.2873100000000002</v>
      </c>
      <c r="HO61">
        <v>1.6144000000000001</v>
      </c>
      <c r="HP61">
        <v>0</v>
      </c>
      <c r="HQ61">
        <v>0</v>
      </c>
      <c r="HR61">
        <v>1.5966400000000001</v>
      </c>
      <c r="HS61">
        <v>4.2902399999999998</v>
      </c>
      <c r="HT61">
        <v>5.99</v>
      </c>
      <c r="HU61">
        <v>4.5420100000000003</v>
      </c>
      <c r="HV61">
        <v>0</v>
      </c>
      <c r="HW61">
        <v>1.83987E-2</v>
      </c>
      <c r="HX61">
        <v>0</v>
      </c>
      <c r="HY61">
        <v>-4.8862300000000003</v>
      </c>
      <c r="HZ61">
        <v>-0.39344200000000001</v>
      </c>
      <c r="IA61">
        <v>10.55</v>
      </c>
      <c r="IB61">
        <v>0</v>
      </c>
      <c r="IC61">
        <v>0</v>
      </c>
      <c r="ID61">
        <v>0</v>
      </c>
      <c r="IE61">
        <v>0</v>
      </c>
      <c r="IF61">
        <v>0</v>
      </c>
      <c r="IG61">
        <v>0</v>
      </c>
      <c r="IH61">
        <v>0</v>
      </c>
      <c r="II61">
        <v>0</v>
      </c>
      <c r="IJ61">
        <v>0</v>
      </c>
      <c r="IK61">
        <v>0</v>
      </c>
      <c r="IL61">
        <v>0</v>
      </c>
      <c r="IM61">
        <v>0</v>
      </c>
      <c r="IN61">
        <v>0</v>
      </c>
      <c r="IO61">
        <v>0.62364399999999998</v>
      </c>
      <c r="IP61">
        <v>2.8768899999999999</v>
      </c>
      <c r="IQ61">
        <v>5.3996300000000002</v>
      </c>
      <c r="IR61">
        <v>0</v>
      </c>
      <c r="IS61">
        <v>0</v>
      </c>
      <c r="IT61">
        <v>3.97525</v>
      </c>
      <c r="IU61">
        <v>3.30111</v>
      </c>
      <c r="IV61">
        <v>16.176500000000001</v>
      </c>
      <c r="IW61">
        <v>3.4948399999999999</v>
      </c>
      <c r="IX61">
        <v>0</v>
      </c>
      <c r="IY61">
        <v>1.4156800000000001E-2</v>
      </c>
      <c r="IZ61">
        <v>0</v>
      </c>
      <c r="JA61">
        <v>0</v>
      </c>
      <c r="JB61">
        <v>0</v>
      </c>
      <c r="JC61">
        <v>19.685500000000001</v>
      </c>
      <c r="JD61">
        <v>0.365678</v>
      </c>
      <c r="JE61">
        <v>2.5294099999999999</v>
      </c>
      <c r="JF61">
        <v>1.2422</v>
      </c>
      <c r="JG61">
        <v>0</v>
      </c>
      <c r="JH61">
        <v>0</v>
      </c>
      <c r="JI61">
        <v>1.2285299999999999</v>
      </c>
      <c r="JJ61">
        <v>3.30111</v>
      </c>
      <c r="JK61">
        <v>4.6044999999999998</v>
      </c>
      <c r="JL61">
        <v>3.4948399999999999</v>
      </c>
      <c r="JM61">
        <v>0</v>
      </c>
      <c r="JN61">
        <v>1.4156800000000001E-2</v>
      </c>
      <c r="JO61">
        <v>0</v>
      </c>
      <c r="JP61">
        <v>-3.7597</v>
      </c>
      <c r="JQ61">
        <v>-0.30273299999999997</v>
      </c>
      <c r="JR61">
        <v>8.1135000000000002</v>
      </c>
    </row>
    <row r="62" spans="1:278" x14ac:dyDescent="0.3">
      <c r="A62" s="3"/>
      <c r="B62" s="20">
        <v>45968.625879629632</v>
      </c>
      <c r="C62" t="s">
        <v>174</v>
      </c>
      <c r="E62" t="s">
        <v>210</v>
      </c>
      <c r="F62" t="s">
        <v>243</v>
      </c>
      <c r="G62">
        <v>24563.1</v>
      </c>
      <c r="H62">
        <v>24692.3</v>
      </c>
      <c r="I62" t="s">
        <v>72</v>
      </c>
      <c r="J62" s="14">
        <v>2.5694444444444443E-2</v>
      </c>
      <c r="K62" t="s">
        <v>74</v>
      </c>
      <c r="L62">
        <v>-26.31</v>
      </c>
      <c r="M62" t="s">
        <v>73</v>
      </c>
      <c r="N62" t="s">
        <v>73</v>
      </c>
      <c r="O62" t="s">
        <v>335</v>
      </c>
      <c r="P62">
        <v>0</v>
      </c>
      <c r="Q62">
        <v>39297.599999999999</v>
      </c>
      <c r="R62">
        <v>70575.7</v>
      </c>
      <c r="S62">
        <v>0</v>
      </c>
      <c r="T62">
        <v>0</v>
      </c>
      <c r="U62">
        <v>0</v>
      </c>
      <c r="V62">
        <v>72944.600000000006</v>
      </c>
      <c r="W62">
        <v>182818</v>
      </c>
      <c r="X62">
        <v>77659.3</v>
      </c>
      <c r="Y62">
        <v>0</v>
      </c>
      <c r="Z62">
        <v>312.82299999999998</v>
      </c>
      <c r="AA62">
        <v>0</v>
      </c>
      <c r="AB62">
        <v>0</v>
      </c>
      <c r="AC62">
        <v>0</v>
      </c>
      <c r="AD62">
        <v>260790</v>
      </c>
      <c r="AE62">
        <v>416.15899999999999</v>
      </c>
      <c r="AF62">
        <v>0</v>
      </c>
      <c r="AG62">
        <v>0</v>
      </c>
      <c r="AH62">
        <v>0</v>
      </c>
      <c r="AI62">
        <v>0</v>
      </c>
      <c r="AJ62">
        <v>1237.52</v>
      </c>
      <c r="AK62">
        <v>0</v>
      </c>
      <c r="AL62">
        <v>1653.68</v>
      </c>
      <c r="AM62">
        <v>0</v>
      </c>
      <c r="AN62">
        <v>0</v>
      </c>
      <c r="AO62">
        <v>0</v>
      </c>
      <c r="AP62">
        <v>0</v>
      </c>
      <c r="AQ62">
        <v>1653.68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1.02535</v>
      </c>
      <c r="BF62">
        <v>7.0415299999999998</v>
      </c>
      <c r="BG62">
        <v>14.3249</v>
      </c>
      <c r="BH62">
        <v>0</v>
      </c>
      <c r="BI62">
        <v>0</v>
      </c>
      <c r="BJ62">
        <v>2.7040299999999999</v>
      </c>
      <c r="BK62">
        <v>14.3714</v>
      </c>
      <c r="BL62">
        <v>0</v>
      </c>
      <c r="BM62">
        <v>39.467300000000002</v>
      </c>
      <c r="BN62">
        <v>15.2714</v>
      </c>
      <c r="BO62">
        <v>0</v>
      </c>
      <c r="BP62">
        <v>6.1631699999999998E-2</v>
      </c>
      <c r="BQ62">
        <v>0</v>
      </c>
      <c r="BR62">
        <v>0</v>
      </c>
      <c r="BS62">
        <v>0</v>
      </c>
      <c r="BT62">
        <v>54.8003</v>
      </c>
      <c r="BU62">
        <v>51.070900000000002</v>
      </c>
      <c r="BV62">
        <v>3.7293799999999999</v>
      </c>
      <c r="BW62">
        <v>0</v>
      </c>
      <c r="BX62">
        <v>3.75</v>
      </c>
      <c r="BY62" t="s">
        <v>249</v>
      </c>
      <c r="BZ62">
        <v>0</v>
      </c>
      <c r="CA62">
        <v>0</v>
      </c>
      <c r="CC62">
        <v>0</v>
      </c>
      <c r="CG62" t="s">
        <v>73</v>
      </c>
      <c r="CH62" t="s">
        <v>73</v>
      </c>
      <c r="CI62" t="s">
        <v>336</v>
      </c>
      <c r="CJ62">
        <v>7243.91</v>
      </c>
      <c r="CK62">
        <v>40604.5</v>
      </c>
      <c r="CL62">
        <v>17372.5</v>
      </c>
      <c r="CM62">
        <v>0</v>
      </c>
      <c r="CN62">
        <v>0</v>
      </c>
      <c r="CO62">
        <v>26820.3</v>
      </c>
      <c r="CP62">
        <v>72944.600000000006</v>
      </c>
      <c r="CQ62">
        <v>50828.3</v>
      </c>
      <c r="CR62">
        <v>77659.3</v>
      </c>
      <c r="CS62">
        <v>0</v>
      </c>
      <c r="CT62">
        <v>312.82299999999998</v>
      </c>
      <c r="CU62">
        <v>0</v>
      </c>
      <c r="CV62">
        <v>-114302</v>
      </c>
      <c r="CW62">
        <v>144.018</v>
      </c>
      <c r="CX62">
        <v>128800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1.90612</v>
      </c>
      <c r="DZ62">
        <v>7.2694099999999997</v>
      </c>
      <c r="EA62">
        <v>3.4899</v>
      </c>
      <c r="EB62">
        <v>0</v>
      </c>
      <c r="EC62">
        <v>0</v>
      </c>
      <c r="ED62">
        <v>5.5606400000000002</v>
      </c>
      <c r="EE62">
        <v>14.3714</v>
      </c>
      <c r="EF62">
        <v>13.142099999999999</v>
      </c>
      <c r="EG62">
        <v>15.2714</v>
      </c>
      <c r="EH62">
        <v>0</v>
      </c>
      <c r="EI62">
        <v>6.1631699999999998E-2</v>
      </c>
      <c r="EJ62">
        <v>0</v>
      </c>
      <c r="EK62">
        <v>-19.3705</v>
      </c>
      <c r="EL62">
        <v>-8.4891099999999997E-2</v>
      </c>
      <c r="EM62">
        <v>28.475100000000001</v>
      </c>
      <c r="EN62">
        <v>28.475100000000001</v>
      </c>
      <c r="EO62">
        <v>0</v>
      </c>
      <c r="EP62">
        <v>0</v>
      </c>
      <c r="EQ62">
        <v>0</v>
      </c>
      <c r="ES62">
        <v>0</v>
      </c>
      <c r="ET62">
        <v>0</v>
      </c>
      <c r="EV62">
        <v>0</v>
      </c>
      <c r="EW62">
        <v>0</v>
      </c>
      <c r="EX62">
        <v>0.17411499999999999</v>
      </c>
      <c r="EY62">
        <v>1.83308</v>
      </c>
      <c r="EZ62">
        <v>0</v>
      </c>
      <c r="FA62">
        <v>0</v>
      </c>
      <c r="FB62">
        <v>0</v>
      </c>
      <c r="FC62">
        <v>1.52766</v>
      </c>
      <c r="FD62">
        <v>3.5348600000000001</v>
      </c>
      <c r="FE62">
        <v>1.56168</v>
      </c>
      <c r="FF62">
        <v>0</v>
      </c>
      <c r="FG62">
        <v>6.5513799999999999E-3</v>
      </c>
      <c r="FH62">
        <v>0</v>
      </c>
      <c r="FI62">
        <v>0</v>
      </c>
      <c r="FJ62">
        <v>0</v>
      </c>
      <c r="FK62">
        <v>5.1030899999999999</v>
      </c>
      <c r="FL62">
        <v>1.43381</v>
      </c>
      <c r="FM62">
        <v>5.6486700000000001E-2</v>
      </c>
      <c r="FN62">
        <v>0.36547800000000003</v>
      </c>
      <c r="FO62">
        <v>0</v>
      </c>
      <c r="FP62">
        <v>0</v>
      </c>
      <c r="FQ62">
        <v>1.0744199999999999</v>
      </c>
      <c r="FR62">
        <v>1.52766</v>
      </c>
      <c r="FS62">
        <v>3.9149699999999998</v>
      </c>
      <c r="FT62">
        <v>1.56168</v>
      </c>
      <c r="FU62">
        <v>0</v>
      </c>
      <c r="FV62">
        <v>6.5513799999999999E-3</v>
      </c>
      <c r="FW62">
        <v>0</v>
      </c>
      <c r="FX62">
        <v>-0.33873199999999998</v>
      </c>
      <c r="FY62">
        <v>-0.20416400000000001</v>
      </c>
      <c r="FZ62">
        <v>5.4832000000000001</v>
      </c>
      <c r="GA62" t="s">
        <v>275</v>
      </c>
      <c r="GB62" t="s">
        <v>353</v>
      </c>
      <c r="GC62" t="s">
        <v>244</v>
      </c>
      <c r="GD62" t="s">
        <v>276</v>
      </c>
      <c r="GE62" t="s">
        <v>277</v>
      </c>
      <c r="GF62" t="s">
        <v>354</v>
      </c>
      <c r="GG62" t="s">
        <v>355</v>
      </c>
      <c r="GH62" t="s">
        <v>356</v>
      </c>
      <c r="GK62">
        <v>0</v>
      </c>
      <c r="GL62">
        <v>1.14493</v>
      </c>
      <c r="GM62">
        <v>4.66167</v>
      </c>
      <c r="GN62">
        <v>0</v>
      </c>
      <c r="GO62">
        <v>0</v>
      </c>
      <c r="GP62">
        <v>0</v>
      </c>
      <c r="GQ62">
        <v>4.2902399999999998</v>
      </c>
      <c r="GR62">
        <v>10.09</v>
      </c>
      <c r="GS62">
        <v>4.5420100000000003</v>
      </c>
      <c r="GT62">
        <v>0</v>
      </c>
      <c r="GU62">
        <v>1.83987E-2</v>
      </c>
      <c r="GV62">
        <v>0</v>
      </c>
      <c r="GW62">
        <v>0</v>
      </c>
      <c r="GX62">
        <v>0</v>
      </c>
      <c r="GY62">
        <v>14.65</v>
      </c>
      <c r="GZ62">
        <v>2.2736000000000001</v>
      </c>
      <c r="HA62">
        <v>0</v>
      </c>
      <c r="HB62">
        <v>0</v>
      </c>
      <c r="HC62">
        <v>0</v>
      </c>
      <c r="HD62">
        <v>0</v>
      </c>
      <c r="HE62">
        <v>6.7609300000000001</v>
      </c>
      <c r="HF62">
        <v>0</v>
      </c>
      <c r="HG62">
        <v>9.0299999999999994</v>
      </c>
      <c r="HH62">
        <v>0</v>
      </c>
      <c r="HI62">
        <v>0</v>
      </c>
      <c r="HJ62">
        <v>0</v>
      </c>
      <c r="HK62">
        <v>0</v>
      </c>
      <c r="HL62">
        <v>9.0299999999999994</v>
      </c>
      <c r="HM62">
        <v>1.1181099999999999</v>
      </c>
      <c r="HN62">
        <v>1.1511899999999999</v>
      </c>
      <c r="HO62">
        <v>1.03505</v>
      </c>
      <c r="HP62">
        <v>0</v>
      </c>
      <c r="HQ62">
        <v>0</v>
      </c>
      <c r="HR62">
        <v>1.81803</v>
      </c>
      <c r="HS62">
        <v>4.2902399999999998</v>
      </c>
      <c r="HT62">
        <v>6.07</v>
      </c>
      <c r="HU62">
        <v>4.5420100000000003</v>
      </c>
      <c r="HV62">
        <v>0</v>
      </c>
      <c r="HW62">
        <v>1.83987E-2</v>
      </c>
      <c r="HX62">
        <v>0</v>
      </c>
      <c r="HY62">
        <v>-3.2311899999999998</v>
      </c>
      <c r="HZ62">
        <v>-0.11645899999999999</v>
      </c>
      <c r="IA62">
        <v>10.63</v>
      </c>
      <c r="IB62">
        <v>0</v>
      </c>
      <c r="IC62">
        <v>0</v>
      </c>
      <c r="ID62">
        <v>0</v>
      </c>
      <c r="IE62">
        <v>0</v>
      </c>
      <c r="IF62">
        <v>0</v>
      </c>
      <c r="IG62">
        <v>0</v>
      </c>
      <c r="IH62">
        <v>0</v>
      </c>
      <c r="II62">
        <v>0</v>
      </c>
      <c r="IJ62">
        <v>0</v>
      </c>
      <c r="IK62">
        <v>0</v>
      </c>
      <c r="IL62">
        <v>0</v>
      </c>
      <c r="IM62">
        <v>0</v>
      </c>
      <c r="IN62">
        <v>0</v>
      </c>
      <c r="IO62">
        <v>1.5241899999999999</v>
      </c>
      <c r="IP62">
        <v>0.880965</v>
      </c>
      <c r="IQ62">
        <v>3.58691</v>
      </c>
      <c r="IR62">
        <v>0</v>
      </c>
      <c r="IS62">
        <v>0</v>
      </c>
      <c r="IT62">
        <v>4.5324200000000001</v>
      </c>
      <c r="IU62">
        <v>3.30111</v>
      </c>
      <c r="IV62">
        <v>13.8256</v>
      </c>
      <c r="IW62">
        <v>3.4948399999999999</v>
      </c>
      <c r="IX62">
        <v>0</v>
      </c>
      <c r="IY62">
        <v>1.4156800000000001E-2</v>
      </c>
      <c r="IZ62">
        <v>0</v>
      </c>
      <c r="JA62">
        <v>0</v>
      </c>
      <c r="JB62">
        <v>0</v>
      </c>
      <c r="JC62">
        <v>17.334599999999998</v>
      </c>
      <c r="JD62">
        <v>0.86032699999999995</v>
      </c>
      <c r="JE62">
        <v>0.88578000000000001</v>
      </c>
      <c r="JF62">
        <v>0.79641899999999999</v>
      </c>
      <c r="JG62">
        <v>0</v>
      </c>
      <c r="JH62">
        <v>0</v>
      </c>
      <c r="JI62">
        <v>1.3988799999999999</v>
      </c>
      <c r="JJ62">
        <v>3.30111</v>
      </c>
      <c r="JK62">
        <v>4.6666800000000004</v>
      </c>
      <c r="JL62">
        <v>3.4948399999999999</v>
      </c>
      <c r="JM62">
        <v>0</v>
      </c>
      <c r="JN62">
        <v>1.4156800000000001E-2</v>
      </c>
      <c r="JO62">
        <v>0</v>
      </c>
      <c r="JP62">
        <v>-2.4862299999999999</v>
      </c>
      <c r="JQ62">
        <v>-8.9609400000000006E-2</v>
      </c>
      <c r="JR62">
        <v>8.1756799999999998</v>
      </c>
    </row>
    <row r="63" spans="1:278" x14ac:dyDescent="0.3">
      <c r="A63" s="3"/>
      <c r="B63" s="20">
        <v>45968.626504629632</v>
      </c>
      <c r="C63" t="s">
        <v>171</v>
      </c>
      <c r="E63" t="s">
        <v>212</v>
      </c>
      <c r="F63" t="s">
        <v>243</v>
      </c>
      <c r="G63">
        <v>24563.1</v>
      </c>
      <c r="H63">
        <v>24692.3</v>
      </c>
      <c r="I63" t="s">
        <v>72</v>
      </c>
      <c r="J63" s="14">
        <v>3.4722222222222224E-2</v>
      </c>
      <c r="K63" t="s">
        <v>74</v>
      </c>
      <c r="L63">
        <v>-43.78</v>
      </c>
      <c r="M63" t="s">
        <v>73</v>
      </c>
      <c r="N63" t="s">
        <v>73</v>
      </c>
      <c r="O63" t="s">
        <v>251</v>
      </c>
      <c r="P63">
        <v>0</v>
      </c>
      <c r="Q63">
        <v>106765</v>
      </c>
      <c r="R63">
        <v>106041</v>
      </c>
      <c r="S63">
        <v>0</v>
      </c>
      <c r="T63">
        <v>0</v>
      </c>
      <c r="U63">
        <v>0</v>
      </c>
      <c r="V63">
        <v>72944.600000000006</v>
      </c>
      <c r="W63">
        <v>285751</v>
      </c>
      <c r="X63">
        <v>77659.3</v>
      </c>
      <c r="Y63">
        <v>0</v>
      </c>
      <c r="Z63">
        <v>312.82299999999998</v>
      </c>
      <c r="AA63">
        <v>0</v>
      </c>
      <c r="AB63">
        <v>0</v>
      </c>
      <c r="AC63">
        <v>0</v>
      </c>
      <c r="AD63">
        <v>363723</v>
      </c>
      <c r="AE63">
        <v>143.93899999999999</v>
      </c>
      <c r="AF63">
        <v>0</v>
      </c>
      <c r="AG63">
        <v>0</v>
      </c>
      <c r="AH63">
        <v>0</v>
      </c>
      <c r="AI63">
        <v>0</v>
      </c>
      <c r="AJ63">
        <v>1085.3900000000001</v>
      </c>
      <c r="AK63">
        <v>0</v>
      </c>
      <c r="AL63">
        <v>1229.33</v>
      </c>
      <c r="AM63">
        <v>0</v>
      </c>
      <c r="AN63">
        <v>0</v>
      </c>
      <c r="AO63">
        <v>0</v>
      </c>
      <c r="AP63">
        <v>0</v>
      </c>
      <c r="AQ63">
        <v>1229.33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0.36241400000000001</v>
      </c>
      <c r="BF63">
        <v>20.230799999999999</v>
      </c>
      <c r="BG63">
        <v>21.678100000000001</v>
      </c>
      <c r="BH63">
        <v>0</v>
      </c>
      <c r="BI63">
        <v>0</v>
      </c>
      <c r="BJ63">
        <v>2.3841899999999998</v>
      </c>
      <c r="BK63">
        <v>14.445</v>
      </c>
      <c r="BL63">
        <v>0</v>
      </c>
      <c r="BM63">
        <v>59.100499999999997</v>
      </c>
      <c r="BN63">
        <v>15.353999999999999</v>
      </c>
      <c r="BO63">
        <v>0</v>
      </c>
      <c r="BP63">
        <v>6.1947200000000001E-2</v>
      </c>
      <c r="BQ63">
        <v>0</v>
      </c>
      <c r="BR63">
        <v>0</v>
      </c>
      <c r="BS63">
        <v>0</v>
      </c>
      <c r="BT63">
        <v>74.516499999999994</v>
      </c>
      <c r="BU63">
        <v>71.769900000000007</v>
      </c>
      <c r="BV63">
        <v>2.7465999999999999</v>
      </c>
      <c r="BW63">
        <v>0</v>
      </c>
      <c r="BX63">
        <v>0</v>
      </c>
      <c r="BZ63">
        <v>0</v>
      </c>
      <c r="CA63">
        <v>0</v>
      </c>
      <c r="CC63">
        <v>0</v>
      </c>
      <c r="CG63" t="s">
        <v>73</v>
      </c>
      <c r="CH63" t="s">
        <v>73</v>
      </c>
      <c r="CI63" t="s">
        <v>334</v>
      </c>
      <c r="CJ63">
        <v>2161.56</v>
      </c>
      <c r="CK63">
        <v>92109.1</v>
      </c>
      <c r="CL63">
        <v>26941.3</v>
      </c>
      <c r="CM63">
        <v>0</v>
      </c>
      <c r="CN63">
        <v>0</v>
      </c>
      <c r="CO63">
        <v>23118.5</v>
      </c>
      <c r="CP63">
        <v>72944.600000000006</v>
      </c>
      <c r="CQ63">
        <v>55135</v>
      </c>
      <c r="CR63">
        <v>77659.3</v>
      </c>
      <c r="CS63">
        <v>0</v>
      </c>
      <c r="CT63">
        <v>312.82299999999998</v>
      </c>
      <c r="CU63">
        <v>0</v>
      </c>
      <c r="CV63">
        <v>-162627</v>
      </c>
      <c r="CW63">
        <v>487.375</v>
      </c>
      <c r="CX63">
        <v>133107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0.63531000000000004</v>
      </c>
      <c r="DZ63">
        <v>17.4344</v>
      </c>
      <c r="EA63">
        <v>5.3983499999999998</v>
      </c>
      <c r="EB63">
        <v>0</v>
      </c>
      <c r="EC63">
        <v>0</v>
      </c>
      <c r="ED63">
        <v>4.7962899999999999</v>
      </c>
      <c r="EE63">
        <v>14.445</v>
      </c>
      <c r="EF63">
        <v>15.3117</v>
      </c>
      <c r="EG63">
        <v>15.353999999999999</v>
      </c>
      <c r="EH63">
        <v>0</v>
      </c>
      <c r="EI63">
        <v>6.1947200000000001E-2</v>
      </c>
      <c r="EJ63">
        <v>0</v>
      </c>
      <c r="EK63">
        <v>-27.1767</v>
      </c>
      <c r="EL63">
        <v>-0.22095699999999999</v>
      </c>
      <c r="EM63">
        <v>30.727699999999999</v>
      </c>
      <c r="EN63">
        <v>30.727699999999999</v>
      </c>
      <c r="EO63">
        <v>0</v>
      </c>
      <c r="EP63">
        <v>0</v>
      </c>
      <c r="EQ63">
        <v>0</v>
      </c>
      <c r="ES63">
        <v>0</v>
      </c>
      <c r="ET63">
        <v>0</v>
      </c>
      <c r="EV63">
        <v>0</v>
      </c>
      <c r="EW63">
        <v>0</v>
      </c>
      <c r="EX63">
        <v>0.67637599999999998</v>
      </c>
      <c r="EY63">
        <v>2.7608999999999999</v>
      </c>
      <c r="EZ63">
        <v>0</v>
      </c>
      <c r="FA63">
        <v>0</v>
      </c>
      <c r="FB63">
        <v>0</v>
      </c>
      <c r="FC63">
        <v>1.52766</v>
      </c>
      <c r="FD63">
        <v>4.9649400000000004</v>
      </c>
      <c r="FE63">
        <v>1.56168</v>
      </c>
      <c r="FF63">
        <v>0</v>
      </c>
      <c r="FG63">
        <v>6.5513799999999999E-3</v>
      </c>
      <c r="FH63">
        <v>0</v>
      </c>
      <c r="FI63">
        <v>0</v>
      </c>
      <c r="FJ63">
        <v>0</v>
      </c>
      <c r="FK63">
        <v>6.5331700000000001</v>
      </c>
      <c r="FL63">
        <v>0.74960400000000005</v>
      </c>
      <c r="FM63">
        <v>0.32914300000000002</v>
      </c>
      <c r="FN63">
        <v>0.488014</v>
      </c>
      <c r="FO63">
        <v>0</v>
      </c>
      <c r="FP63">
        <v>0</v>
      </c>
      <c r="FQ63">
        <v>0.94482100000000002</v>
      </c>
      <c r="FR63">
        <v>1.52766</v>
      </c>
      <c r="FS63">
        <v>2.7425700000000002</v>
      </c>
      <c r="FT63">
        <v>1.56168</v>
      </c>
      <c r="FU63">
        <v>0</v>
      </c>
      <c r="FV63">
        <v>6.5513799999999999E-3</v>
      </c>
      <c r="FW63">
        <v>0</v>
      </c>
      <c r="FX63">
        <v>-0.62650600000000001</v>
      </c>
      <c r="FY63">
        <v>-0.67016399999999998</v>
      </c>
      <c r="FZ63">
        <v>4.3108000000000004</v>
      </c>
      <c r="GA63" t="s">
        <v>275</v>
      </c>
      <c r="GB63" t="s">
        <v>353</v>
      </c>
      <c r="GC63" t="s">
        <v>244</v>
      </c>
      <c r="GD63" t="s">
        <v>276</v>
      </c>
      <c r="GE63" t="s">
        <v>277</v>
      </c>
      <c r="GF63" t="s">
        <v>354</v>
      </c>
      <c r="GG63" t="s">
        <v>355</v>
      </c>
      <c r="GH63" t="s">
        <v>356</v>
      </c>
      <c r="GK63">
        <v>0</v>
      </c>
      <c r="GL63">
        <v>3.5583499999999999</v>
      </c>
      <c r="GM63">
        <v>7.0097199999999997</v>
      </c>
      <c r="GN63">
        <v>0</v>
      </c>
      <c r="GO63">
        <v>0</v>
      </c>
      <c r="GP63">
        <v>0</v>
      </c>
      <c r="GQ63">
        <v>4.2902399999999998</v>
      </c>
      <c r="GR63">
        <v>14.86</v>
      </c>
      <c r="GS63">
        <v>4.5420100000000003</v>
      </c>
      <c r="GT63">
        <v>0</v>
      </c>
      <c r="GU63">
        <v>1.83987E-2</v>
      </c>
      <c r="GV63">
        <v>0</v>
      </c>
      <c r="GW63">
        <v>0</v>
      </c>
      <c r="GX63">
        <v>0</v>
      </c>
      <c r="GY63">
        <v>19.420000000000002</v>
      </c>
      <c r="GZ63">
        <v>0.78637999999999997</v>
      </c>
      <c r="HA63">
        <v>0</v>
      </c>
      <c r="HB63">
        <v>0</v>
      </c>
      <c r="HC63">
        <v>0</v>
      </c>
      <c r="HD63">
        <v>0</v>
      </c>
      <c r="HE63">
        <v>5.9298000000000002</v>
      </c>
      <c r="HF63">
        <v>0</v>
      </c>
      <c r="HG63">
        <v>6.72</v>
      </c>
      <c r="HH63">
        <v>0</v>
      </c>
      <c r="HI63">
        <v>0</v>
      </c>
      <c r="HJ63">
        <v>0</v>
      </c>
      <c r="HK63">
        <v>0</v>
      </c>
      <c r="HL63">
        <v>6.72</v>
      </c>
      <c r="HM63">
        <v>0.41805900000000001</v>
      </c>
      <c r="HN63">
        <v>3.0475400000000001</v>
      </c>
      <c r="HO63">
        <v>1.5094399999999999</v>
      </c>
      <c r="HP63">
        <v>0</v>
      </c>
      <c r="HQ63">
        <v>0</v>
      </c>
      <c r="HR63">
        <v>1.5966400000000001</v>
      </c>
      <c r="HS63">
        <v>4.2902399999999998</v>
      </c>
      <c r="HT63">
        <v>5.55</v>
      </c>
      <c r="HU63">
        <v>4.5420100000000003</v>
      </c>
      <c r="HV63">
        <v>0</v>
      </c>
      <c r="HW63">
        <v>1.83987E-2</v>
      </c>
      <c r="HX63">
        <v>0</v>
      </c>
      <c r="HY63">
        <v>-4.8862300000000003</v>
      </c>
      <c r="HZ63">
        <v>-0.430641</v>
      </c>
      <c r="IA63">
        <v>10.11</v>
      </c>
      <c r="IB63">
        <v>0</v>
      </c>
      <c r="IC63">
        <v>0</v>
      </c>
      <c r="ID63">
        <v>0</v>
      </c>
      <c r="IE63">
        <v>0</v>
      </c>
      <c r="IF63">
        <v>0</v>
      </c>
      <c r="IG63">
        <v>0</v>
      </c>
      <c r="IH63">
        <v>0</v>
      </c>
      <c r="II63">
        <v>0</v>
      </c>
      <c r="IJ63">
        <v>0</v>
      </c>
      <c r="IK63">
        <v>0</v>
      </c>
      <c r="IL63">
        <v>0</v>
      </c>
      <c r="IM63">
        <v>0</v>
      </c>
      <c r="IN63">
        <v>0</v>
      </c>
      <c r="IO63">
        <v>0.52717700000000001</v>
      </c>
      <c r="IP63">
        <v>2.7379600000000002</v>
      </c>
      <c r="IQ63">
        <v>5.3936200000000003</v>
      </c>
      <c r="IR63">
        <v>0</v>
      </c>
      <c r="IS63">
        <v>0</v>
      </c>
      <c r="IT63">
        <v>3.97525</v>
      </c>
      <c r="IU63">
        <v>3.30111</v>
      </c>
      <c r="IV63">
        <v>15.9351</v>
      </c>
      <c r="IW63">
        <v>3.4948399999999999</v>
      </c>
      <c r="IX63">
        <v>0</v>
      </c>
      <c r="IY63">
        <v>1.4156800000000001E-2</v>
      </c>
      <c r="IZ63">
        <v>0</v>
      </c>
      <c r="JA63">
        <v>0</v>
      </c>
      <c r="JB63">
        <v>0</v>
      </c>
      <c r="JC63">
        <v>19.444099999999999</v>
      </c>
      <c r="JD63">
        <v>0.32167499999999999</v>
      </c>
      <c r="JE63">
        <v>2.3449200000000001</v>
      </c>
      <c r="JF63">
        <v>1.16143</v>
      </c>
      <c r="JG63">
        <v>0</v>
      </c>
      <c r="JH63">
        <v>0</v>
      </c>
      <c r="JI63">
        <v>1.2285299999999999</v>
      </c>
      <c r="JJ63">
        <v>3.30111</v>
      </c>
      <c r="JK63">
        <v>4.2666199999999996</v>
      </c>
      <c r="JL63">
        <v>3.4948399999999999</v>
      </c>
      <c r="JM63">
        <v>0</v>
      </c>
      <c r="JN63">
        <v>1.4156800000000001E-2</v>
      </c>
      <c r="JO63">
        <v>0</v>
      </c>
      <c r="JP63">
        <v>-3.7597</v>
      </c>
      <c r="JQ63">
        <v>-0.33135599999999998</v>
      </c>
      <c r="JR63">
        <v>7.77562</v>
      </c>
    </row>
    <row r="64" spans="1:278" x14ac:dyDescent="0.3">
      <c r="A64" s="3"/>
      <c r="B64" s="20">
        <v>45968.626967592594</v>
      </c>
      <c r="C64" t="s">
        <v>175</v>
      </c>
      <c r="E64" t="s">
        <v>210</v>
      </c>
      <c r="F64" t="s">
        <v>243</v>
      </c>
      <c r="G64">
        <v>24563.1</v>
      </c>
      <c r="H64">
        <v>24692.3</v>
      </c>
      <c r="I64" t="s">
        <v>72</v>
      </c>
      <c r="J64" s="14">
        <v>2.4305555555555556E-2</v>
      </c>
      <c r="K64" t="s">
        <v>74</v>
      </c>
      <c r="L64">
        <v>-25.25</v>
      </c>
      <c r="M64" t="s">
        <v>73</v>
      </c>
      <c r="N64" t="s">
        <v>73</v>
      </c>
      <c r="O64" t="s">
        <v>331</v>
      </c>
      <c r="P64">
        <v>0</v>
      </c>
      <c r="Q64">
        <v>35383.1</v>
      </c>
      <c r="R64">
        <v>70575.100000000006</v>
      </c>
      <c r="S64">
        <v>0</v>
      </c>
      <c r="T64">
        <v>0</v>
      </c>
      <c r="U64">
        <v>0</v>
      </c>
      <c r="V64">
        <v>72944.600000000006</v>
      </c>
      <c r="W64">
        <v>178903</v>
      </c>
      <c r="X64">
        <v>77659.3</v>
      </c>
      <c r="Y64">
        <v>0</v>
      </c>
      <c r="Z64">
        <v>312.82299999999998</v>
      </c>
      <c r="AA64">
        <v>0</v>
      </c>
      <c r="AB64">
        <v>0</v>
      </c>
      <c r="AC64">
        <v>0</v>
      </c>
      <c r="AD64">
        <v>256875</v>
      </c>
      <c r="AE64">
        <v>371.33199999999999</v>
      </c>
      <c r="AF64">
        <v>0</v>
      </c>
      <c r="AG64">
        <v>0</v>
      </c>
      <c r="AH64">
        <v>0</v>
      </c>
      <c r="AI64">
        <v>0</v>
      </c>
      <c r="AJ64">
        <v>1237.52</v>
      </c>
      <c r="AK64">
        <v>0</v>
      </c>
      <c r="AL64">
        <v>1608.85</v>
      </c>
      <c r="AM64">
        <v>0</v>
      </c>
      <c r="AN64">
        <v>0</v>
      </c>
      <c r="AO64">
        <v>0</v>
      </c>
      <c r="AP64">
        <v>0</v>
      </c>
      <c r="AQ64">
        <v>1608.85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0.91058700000000004</v>
      </c>
      <c r="BF64">
        <v>6.3637499999999996</v>
      </c>
      <c r="BG64">
        <v>14.3248</v>
      </c>
      <c r="BH64">
        <v>0</v>
      </c>
      <c r="BI64">
        <v>0</v>
      </c>
      <c r="BJ64">
        <v>2.7040299999999999</v>
      </c>
      <c r="BK64">
        <v>14.3714</v>
      </c>
      <c r="BL64">
        <v>0</v>
      </c>
      <c r="BM64">
        <v>38.674599999999998</v>
      </c>
      <c r="BN64">
        <v>15.2714</v>
      </c>
      <c r="BO64">
        <v>0</v>
      </c>
      <c r="BP64">
        <v>6.1631699999999998E-2</v>
      </c>
      <c r="BQ64">
        <v>0</v>
      </c>
      <c r="BR64">
        <v>0</v>
      </c>
      <c r="BS64">
        <v>0</v>
      </c>
      <c r="BT64">
        <v>54.007599999999996</v>
      </c>
      <c r="BU64">
        <v>50.393000000000001</v>
      </c>
      <c r="BV64">
        <v>3.6146199999999999</v>
      </c>
      <c r="BW64">
        <v>0</v>
      </c>
      <c r="BX64">
        <v>3.75</v>
      </c>
      <c r="BY64" t="s">
        <v>249</v>
      </c>
      <c r="BZ64">
        <v>0</v>
      </c>
      <c r="CA64">
        <v>0</v>
      </c>
      <c r="CC64">
        <v>0</v>
      </c>
      <c r="CG64" t="s">
        <v>73</v>
      </c>
      <c r="CH64" t="s">
        <v>73</v>
      </c>
      <c r="CI64" t="s">
        <v>330</v>
      </c>
      <c r="CJ64">
        <v>5925.74</v>
      </c>
      <c r="CK64">
        <v>36179</v>
      </c>
      <c r="CL64">
        <v>24350.1</v>
      </c>
      <c r="CM64">
        <v>0</v>
      </c>
      <c r="CN64">
        <v>0</v>
      </c>
      <c r="CO64">
        <v>26820.3</v>
      </c>
      <c r="CP64">
        <v>72944.600000000006</v>
      </c>
      <c r="CQ64">
        <v>52057.2</v>
      </c>
      <c r="CR64">
        <v>77659.3</v>
      </c>
      <c r="CS64">
        <v>0</v>
      </c>
      <c r="CT64">
        <v>312.82299999999998</v>
      </c>
      <c r="CU64">
        <v>0</v>
      </c>
      <c r="CV64">
        <v>-114302</v>
      </c>
      <c r="CW64">
        <v>139.06</v>
      </c>
      <c r="CX64">
        <v>130029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1.57131</v>
      </c>
      <c r="DZ64">
        <v>6.4907700000000004</v>
      </c>
      <c r="EA64">
        <v>4.9203400000000004</v>
      </c>
      <c r="EB64">
        <v>0</v>
      </c>
      <c r="EC64">
        <v>0</v>
      </c>
      <c r="ED64">
        <v>5.5606299999999997</v>
      </c>
      <c r="EE64">
        <v>14.3714</v>
      </c>
      <c r="EF64">
        <v>13.416499999999999</v>
      </c>
      <c r="EG64">
        <v>15.2714</v>
      </c>
      <c r="EH64">
        <v>0</v>
      </c>
      <c r="EI64">
        <v>6.1631699999999998E-2</v>
      </c>
      <c r="EJ64">
        <v>0</v>
      </c>
      <c r="EK64">
        <v>-19.4069</v>
      </c>
      <c r="EL64">
        <v>-9.1099299999999994E-2</v>
      </c>
      <c r="EM64">
        <v>28.749500000000001</v>
      </c>
      <c r="EN64">
        <v>28.749500000000001</v>
      </c>
      <c r="EO64">
        <v>0</v>
      </c>
      <c r="EP64">
        <v>0</v>
      </c>
      <c r="EQ64">
        <v>0</v>
      </c>
      <c r="ES64">
        <v>0</v>
      </c>
      <c r="ET64">
        <v>0</v>
      </c>
      <c r="EV64">
        <v>0</v>
      </c>
      <c r="EW64">
        <v>0</v>
      </c>
      <c r="EX64">
        <v>0.17055000000000001</v>
      </c>
      <c r="EY64">
        <v>1.83308</v>
      </c>
      <c r="EZ64">
        <v>0</v>
      </c>
      <c r="FA64">
        <v>0</v>
      </c>
      <c r="FB64">
        <v>0</v>
      </c>
      <c r="FC64">
        <v>1.52766</v>
      </c>
      <c r="FD64">
        <v>3.5312999999999999</v>
      </c>
      <c r="FE64">
        <v>1.56168</v>
      </c>
      <c r="FF64">
        <v>0</v>
      </c>
      <c r="FG64">
        <v>6.5513799999999999E-3</v>
      </c>
      <c r="FH64">
        <v>0</v>
      </c>
      <c r="FI64">
        <v>0</v>
      </c>
      <c r="FJ64">
        <v>0</v>
      </c>
      <c r="FK64">
        <v>5.0995299999999997</v>
      </c>
      <c r="FL64">
        <v>1.2538400000000001</v>
      </c>
      <c r="FM64">
        <v>4.99017E-2</v>
      </c>
      <c r="FN64">
        <v>0.576434</v>
      </c>
      <c r="FO64">
        <v>0</v>
      </c>
      <c r="FP64">
        <v>0</v>
      </c>
      <c r="FQ64">
        <v>1.0743400000000001</v>
      </c>
      <c r="FR64">
        <v>1.52766</v>
      </c>
      <c r="FS64">
        <v>3.9756800000000001</v>
      </c>
      <c r="FT64">
        <v>1.56168</v>
      </c>
      <c r="FU64">
        <v>0</v>
      </c>
      <c r="FV64">
        <v>6.5513799999999999E-3</v>
      </c>
      <c r="FW64">
        <v>0</v>
      </c>
      <c r="FX64">
        <v>-0.33873199999999998</v>
      </c>
      <c r="FY64">
        <v>-0.16777700000000001</v>
      </c>
      <c r="FZ64">
        <v>5.5439100000000003</v>
      </c>
      <c r="GA64" t="s">
        <v>275</v>
      </c>
      <c r="GB64" t="s">
        <v>353</v>
      </c>
      <c r="GC64" t="s">
        <v>244</v>
      </c>
      <c r="GD64" t="s">
        <v>276</v>
      </c>
      <c r="GE64" t="s">
        <v>277</v>
      </c>
      <c r="GF64" t="s">
        <v>354</v>
      </c>
      <c r="GG64" t="s">
        <v>355</v>
      </c>
      <c r="GH64" t="s">
        <v>356</v>
      </c>
      <c r="GK64">
        <v>0</v>
      </c>
      <c r="GL64">
        <v>1.0488900000000001</v>
      </c>
      <c r="GM64">
        <v>4.6615399999999996</v>
      </c>
      <c r="GN64">
        <v>0</v>
      </c>
      <c r="GO64">
        <v>0</v>
      </c>
      <c r="GP64">
        <v>0</v>
      </c>
      <c r="GQ64">
        <v>4.2902399999999998</v>
      </c>
      <c r="GR64">
        <v>10</v>
      </c>
      <c r="GS64">
        <v>4.5420100000000003</v>
      </c>
      <c r="GT64">
        <v>0</v>
      </c>
      <c r="GU64">
        <v>1.83987E-2</v>
      </c>
      <c r="GV64">
        <v>0</v>
      </c>
      <c r="GW64">
        <v>0</v>
      </c>
      <c r="GX64">
        <v>0</v>
      </c>
      <c r="GY64">
        <v>14.56</v>
      </c>
      <c r="GZ64">
        <v>2.0287000000000002</v>
      </c>
      <c r="HA64">
        <v>0</v>
      </c>
      <c r="HB64">
        <v>0</v>
      </c>
      <c r="HC64">
        <v>0</v>
      </c>
      <c r="HD64">
        <v>0</v>
      </c>
      <c r="HE64">
        <v>6.7609300000000001</v>
      </c>
      <c r="HF64">
        <v>0</v>
      </c>
      <c r="HG64">
        <v>8.7899999999999991</v>
      </c>
      <c r="HH64">
        <v>0</v>
      </c>
      <c r="HI64">
        <v>0</v>
      </c>
      <c r="HJ64">
        <v>0</v>
      </c>
      <c r="HK64">
        <v>0</v>
      </c>
      <c r="HL64">
        <v>8.7899999999999991</v>
      </c>
      <c r="HM64">
        <v>0.927786</v>
      </c>
      <c r="HN64">
        <v>1.03281</v>
      </c>
      <c r="HO64">
        <v>1.5249299999999999</v>
      </c>
      <c r="HP64">
        <v>0</v>
      </c>
      <c r="HQ64">
        <v>0</v>
      </c>
      <c r="HR64">
        <v>1.81803</v>
      </c>
      <c r="HS64">
        <v>4.2902399999999998</v>
      </c>
      <c r="HT64">
        <v>6.25</v>
      </c>
      <c r="HU64">
        <v>4.5420100000000003</v>
      </c>
      <c r="HV64">
        <v>0</v>
      </c>
      <c r="HW64">
        <v>1.83987E-2</v>
      </c>
      <c r="HX64">
        <v>0</v>
      </c>
      <c r="HY64">
        <v>-3.2311899999999998</v>
      </c>
      <c r="HZ64">
        <v>-0.112569</v>
      </c>
      <c r="IA64">
        <v>10.81</v>
      </c>
      <c r="IB64">
        <v>0</v>
      </c>
      <c r="IC64">
        <v>0</v>
      </c>
      <c r="ID64">
        <v>0</v>
      </c>
      <c r="IE64">
        <v>0</v>
      </c>
      <c r="IF64">
        <v>0</v>
      </c>
      <c r="IG64">
        <v>0</v>
      </c>
      <c r="IH64">
        <v>0</v>
      </c>
      <c r="II64">
        <v>0</v>
      </c>
      <c r="IJ64">
        <v>0</v>
      </c>
      <c r="IK64">
        <v>0</v>
      </c>
      <c r="IL64">
        <v>0</v>
      </c>
      <c r="IM64">
        <v>0</v>
      </c>
      <c r="IN64">
        <v>0</v>
      </c>
      <c r="IO64">
        <v>1.3600099999999999</v>
      </c>
      <c r="IP64">
        <v>0.80706800000000001</v>
      </c>
      <c r="IQ64">
        <v>3.5868099999999998</v>
      </c>
      <c r="IR64">
        <v>0</v>
      </c>
      <c r="IS64">
        <v>0</v>
      </c>
      <c r="IT64">
        <v>4.5324200000000001</v>
      </c>
      <c r="IU64">
        <v>3.30111</v>
      </c>
      <c r="IV64">
        <v>13.587400000000001</v>
      </c>
      <c r="IW64">
        <v>3.4948399999999999</v>
      </c>
      <c r="IX64">
        <v>0</v>
      </c>
      <c r="IY64">
        <v>1.4156800000000001E-2</v>
      </c>
      <c r="IZ64">
        <v>0</v>
      </c>
      <c r="JA64">
        <v>0</v>
      </c>
      <c r="JB64">
        <v>0</v>
      </c>
      <c r="JC64">
        <v>17.096399999999999</v>
      </c>
      <c r="JD64">
        <v>0.71388200000000002</v>
      </c>
      <c r="JE64">
        <v>0.79469100000000004</v>
      </c>
      <c r="JF64">
        <v>1.1733499999999999</v>
      </c>
      <c r="JG64">
        <v>0</v>
      </c>
      <c r="JH64">
        <v>0</v>
      </c>
      <c r="JI64">
        <v>1.3988799999999999</v>
      </c>
      <c r="JJ64">
        <v>3.30111</v>
      </c>
      <c r="JK64">
        <v>4.8090700000000002</v>
      </c>
      <c r="JL64">
        <v>3.4948399999999999</v>
      </c>
      <c r="JM64">
        <v>0</v>
      </c>
      <c r="JN64">
        <v>1.4156800000000001E-2</v>
      </c>
      <c r="JO64">
        <v>0</v>
      </c>
      <c r="JP64">
        <v>-2.4862299999999999</v>
      </c>
      <c r="JQ64">
        <v>-8.6615600000000001E-2</v>
      </c>
      <c r="JR64">
        <v>8.3180700000000005</v>
      </c>
    </row>
    <row r="65" spans="1:278" x14ac:dyDescent="0.3">
      <c r="A65" s="3"/>
      <c r="B65" s="20">
        <v>45968.627615740741</v>
      </c>
      <c r="C65" t="s">
        <v>172</v>
      </c>
      <c r="E65" t="s">
        <v>212</v>
      </c>
      <c r="F65" t="s">
        <v>243</v>
      </c>
      <c r="G65">
        <v>24563.1</v>
      </c>
      <c r="H65">
        <v>24692.3</v>
      </c>
      <c r="I65" t="s">
        <v>72</v>
      </c>
      <c r="J65" s="14">
        <v>3.6111111111111108E-2</v>
      </c>
      <c r="K65" t="s">
        <v>74</v>
      </c>
      <c r="L65">
        <v>-43.77</v>
      </c>
      <c r="M65" t="s">
        <v>73</v>
      </c>
      <c r="N65" t="s">
        <v>73</v>
      </c>
      <c r="O65" t="s">
        <v>251</v>
      </c>
      <c r="P65">
        <v>0</v>
      </c>
      <c r="Q65">
        <v>108781</v>
      </c>
      <c r="R65">
        <v>106046</v>
      </c>
      <c r="S65">
        <v>0</v>
      </c>
      <c r="T65">
        <v>0</v>
      </c>
      <c r="U65">
        <v>0</v>
      </c>
      <c r="V65">
        <v>72944.600000000006</v>
      </c>
      <c r="W65">
        <v>287772</v>
      </c>
      <c r="X65">
        <v>77659.3</v>
      </c>
      <c r="Y65">
        <v>0</v>
      </c>
      <c r="Z65">
        <v>312.82299999999998</v>
      </c>
      <c r="AA65">
        <v>0</v>
      </c>
      <c r="AB65">
        <v>0</v>
      </c>
      <c r="AC65">
        <v>0</v>
      </c>
      <c r="AD65">
        <v>365744</v>
      </c>
      <c r="AE65">
        <v>146.703</v>
      </c>
      <c r="AF65">
        <v>0</v>
      </c>
      <c r="AG65">
        <v>0</v>
      </c>
      <c r="AH65">
        <v>0</v>
      </c>
      <c r="AI65">
        <v>0</v>
      </c>
      <c r="AJ65">
        <v>1085.3900000000001</v>
      </c>
      <c r="AK65">
        <v>0</v>
      </c>
      <c r="AL65">
        <v>1232.0899999999999</v>
      </c>
      <c r="AM65">
        <v>0</v>
      </c>
      <c r="AN65">
        <v>0</v>
      </c>
      <c r="AO65">
        <v>0</v>
      </c>
      <c r="AP65">
        <v>0</v>
      </c>
      <c r="AQ65">
        <v>1232.0899999999999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0.36940699999999999</v>
      </c>
      <c r="BF65">
        <v>20.597000000000001</v>
      </c>
      <c r="BG65">
        <v>21.679200000000002</v>
      </c>
      <c r="BH65">
        <v>0</v>
      </c>
      <c r="BI65">
        <v>0</v>
      </c>
      <c r="BJ65">
        <v>2.3841899999999998</v>
      </c>
      <c r="BK65">
        <v>14.445</v>
      </c>
      <c r="BL65">
        <v>0</v>
      </c>
      <c r="BM65">
        <v>59.474800000000002</v>
      </c>
      <c r="BN65">
        <v>15.353999999999999</v>
      </c>
      <c r="BO65">
        <v>0</v>
      </c>
      <c r="BP65">
        <v>6.1947200000000001E-2</v>
      </c>
      <c r="BQ65">
        <v>0</v>
      </c>
      <c r="BR65">
        <v>0</v>
      </c>
      <c r="BS65">
        <v>0</v>
      </c>
      <c r="BT65">
        <v>74.890799999999999</v>
      </c>
      <c r="BU65">
        <v>72.137200000000007</v>
      </c>
      <c r="BV65">
        <v>2.75359</v>
      </c>
      <c r="BW65">
        <v>0</v>
      </c>
      <c r="BX65">
        <v>0</v>
      </c>
      <c r="BZ65">
        <v>0</v>
      </c>
      <c r="CA65">
        <v>0</v>
      </c>
      <c r="CC65">
        <v>0</v>
      </c>
      <c r="CG65" t="s">
        <v>73</v>
      </c>
      <c r="CH65" t="s">
        <v>73</v>
      </c>
      <c r="CI65" t="s">
        <v>334</v>
      </c>
      <c r="CJ65">
        <v>2245.08</v>
      </c>
      <c r="CK65">
        <v>94342.5</v>
      </c>
      <c r="CL65">
        <v>26632.5</v>
      </c>
      <c r="CM65">
        <v>0</v>
      </c>
      <c r="CN65">
        <v>0</v>
      </c>
      <c r="CO65">
        <v>23118.5</v>
      </c>
      <c r="CP65">
        <v>72944.600000000006</v>
      </c>
      <c r="CQ65">
        <v>57118.8</v>
      </c>
      <c r="CR65">
        <v>77659.3</v>
      </c>
      <c r="CS65">
        <v>0</v>
      </c>
      <c r="CT65">
        <v>312.82299999999998</v>
      </c>
      <c r="CU65">
        <v>0</v>
      </c>
      <c r="CV65">
        <v>-162627</v>
      </c>
      <c r="CW65">
        <v>463.10500000000002</v>
      </c>
      <c r="CX65">
        <v>135091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0.66137199999999996</v>
      </c>
      <c r="DZ65">
        <v>17.850999999999999</v>
      </c>
      <c r="EA65">
        <v>5.3609900000000001</v>
      </c>
      <c r="EB65">
        <v>0</v>
      </c>
      <c r="EC65">
        <v>0</v>
      </c>
      <c r="ED65">
        <v>4.7962999999999996</v>
      </c>
      <c r="EE65">
        <v>14.445</v>
      </c>
      <c r="EF65">
        <v>15.702500000000001</v>
      </c>
      <c r="EG65">
        <v>15.353999999999999</v>
      </c>
      <c r="EH65">
        <v>0</v>
      </c>
      <c r="EI65">
        <v>6.1947200000000001E-2</v>
      </c>
      <c r="EJ65">
        <v>0</v>
      </c>
      <c r="EK65">
        <v>-27.2104</v>
      </c>
      <c r="EL65">
        <v>-0.201739</v>
      </c>
      <c r="EM65">
        <v>31.118500000000001</v>
      </c>
      <c r="EN65">
        <v>31.118500000000001</v>
      </c>
      <c r="EO65">
        <v>0</v>
      </c>
      <c r="EP65">
        <v>0</v>
      </c>
      <c r="EQ65">
        <v>0</v>
      </c>
      <c r="ES65">
        <v>0</v>
      </c>
      <c r="ET65">
        <v>0</v>
      </c>
      <c r="EV65">
        <v>0</v>
      </c>
      <c r="EW65">
        <v>0</v>
      </c>
      <c r="EX65">
        <v>0.68341200000000002</v>
      </c>
      <c r="EY65">
        <v>2.7621000000000002</v>
      </c>
      <c r="EZ65">
        <v>0</v>
      </c>
      <c r="FA65">
        <v>0</v>
      </c>
      <c r="FB65">
        <v>0</v>
      </c>
      <c r="FC65">
        <v>1.52766</v>
      </c>
      <c r="FD65">
        <v>4.9731800000000002</v>
      </c>
      <c r="FE65">
        <v>1.56168</v>
      </c>
      <c r="FF65">
        <v>0</v>
      </c>
      <c r="FG65">
        <v>6.5513799999999999E-3</v>
      </c>
      <c r="FH65">
        <v>0</v>
      </c>
      <c r="FI65">
        <v>0</v>
      </c>
      <c r="FJ65">
        <v>0</v>
      </c>
      <c r="FK65">
        <v>6.5414099999999999</v>
      </c>
      <c r="FL65">
        <v>0.78908199999999995</v>
      </c>
      <c r="FM65">
        <v>0.33648899999999998</v>
      </c>
      <c r="FN65">
        <v>0.49112099999999997</v>
      </c>
      <c r="FO65">
        <v>0</v>
      </c>
      <c r="FP65">
        <v>0</v>
      </c>
      <c r="FQ65">
        <v>0.94483200000000001</v>
      </c>
      <c r="FR65">
        <v>1.52766</v>
      </c>
      <c r="FS65">
        <v>2.8525499999999999</v>
      </c>
      <c r="FT65">
        <v>1.56168</v>
      </c>
      <c r="FU65">
        <v>0</v>
      </c>
      <c r="FV65">
        <v>6.5513799999999999E-3</v>
      </c>
      <c r="FW65">
        <v>0</v>
      </c>
      <c r="FX65">
        <v>-0.62650600000000001</v>
      </c>
      <c r="FY65">
        <v>-0.61013499999999998</v>
      </c>
      <c r="FZ65">
        <v>4.4207799999999997</v>
      </c>
      <c r="GA65" t="s">
        <v>275</v>
      </c>
      <c r="GB65" t="s">
        <v>353</v>
      </c>
      <c r="GC65" t="s">
        <v>244</v>
      </c>
      <c r="GD65" t="s">
        <v>276</v>
      </c>
      <c r="GE65" t="s">
        <v>277</v>
      </c>
      <c r="GF65" t="s">
        <v>354</v>
      </c>
      <c r="GG65" t="s">
        <v>355</v>
      </c>
      <c r="GH65" t="s">
        <v>356</v>
      </c>
      <c r="GK65">
        <v>0</v>
      </c>
      <c r="GL65">
        <v>3.61321</v>
      </c>
      <c r="GM65">
        <v>7.0098799999999999</v>
      </c>
      <c r="GN65">
        <v>0</v>
      </c>
      <c r="GO65">
        <v>0</v>
      </c>
      <c r="GP65">
        <v>0</v>
      </c>
      <c r="GQ65">
        <v>4.2902399999999998</v>
      </c>
      <c r="GR65">
        <v>14.91</v>
      </c>
      <c r="GS65">
        <v>4.5420100000000003</v>
      </c>
      <c r="GT65">
        <v>0</v>
      </c>
      <c r="GU65">
        <v>1.83987E-2</v>
      </c>
      <c r="GV65">
        <v>0</v>
      </c>
      <c r="GW65">
        <v>0</v>
      </c>
      <c r="GX65">
        <v>0</v>
      </c>
      <c r="GY65">
        <v>19.47</v>
      </c>
      <c r="GZ65">
        <v>0.80148399999999997</v>
      </c>
      <c r="HA65">
        <v>0</v>
      </c>
      <c r="HB65">
        <v>0</v>
      </c>
      <c r="HC65">
        <v>0</v>
      </c>
      <c r="HD65">
        <v>0</v>
      </c>
      <c r="HE65">
        <v>5.9298000000000002</v>
      </c>
      <c r="HF65">
        <v>0</v>
      </c>
      <c r="HG65">
        <v>6.73</v>
      </c>
      <c r="HH65">
        <v>0</v>
      </c>
      <c r="HI65">
        <v>0</v>
      </c>
      <c r="HJ65">
        <v>0</v>
      </c>
      <c r="HK65">
        <v>0</v>
      </c>
      <c r="HL65">
        <v>6.73</v>
      </c>
      <c r="HM65">
        <v>0.43536599999999998</v>
      </c>
      <c r="HN65">
        <v>3.1105700000000001</v>
      </c>
      <c r="HO65">
        <v>1.5087200000000001</v>
      </c>
      <c r="HP65">
        <v>0</v>
      </c>
      <c r="HQ65">
        <v>0</v>
      </c>
      <c r="HR65">
        <v>1.5966400000000001</v>
      </c>
      <c r="HS65">
        <v>4.2902399999999998</v>
      </c>
      <c r="HT65">
        <v>5.65</v>
      </c>
      <c r="HU65">
        <v>4.5420100000000003</v>
      </c>
      <c r="HV65">
        <v>0</v>
      </c>
      <c r="HW65">
        <v>1.83987E-2</v>
      </c>
      <c r="HX65">
        <v>0</v>
      </c>
      <c r="HY65">
        <v>-4.8862300000000003</v>
      </c>
      <c r="HZ65">
        <v>-0.413053</v>
      </c>
      <c r="IA65">
        <v>10.210000000000001</v>
      </c>
      <c r="IB65">
        <v>0</v>
      </c>
      <c r="IC65">
        <v>0</v>
      </c>
      <c r="ID65">
        <v>0</v>
      </c>
      <c r="IE65">
        <v>0</v>
      </c>
      <c r="IF65">
        <v>0</v>
      </c>
      <c r="IG65">
        <v>0</v>
      </c>
      <c r="IH65">
        <v>0</v>
      </c>
      <c r="II65">
        <v>0</v>
      </c>
      <c r="IJ65">
        <v>0</v>
      </c>
      <c r="IK65">
        <v>0</v>
      </c>
      <c r="IL65">
        <v>0</v>
      </c>
      <c r="IM65">
        <v>0</v>
      </c>
      <c r="IN65">
        <v>0</v>
      </c>
      <c r="IO65">
        <v>0.53730199999999995</v>
      </c>
      <c r="IP65">
        <v>2.7801800000000001</v>
      </c>
      <c r="IQ65">
        <v>5.3937400000000002</v>
      </c>
      <c r="IR65">
        <v>0</v>
      </c>
      <c r="IS65">
        <v>0</v>
      </c>
      <c r="IT65">
        <v>3.97525</v>
      </c>
      <c r="IU65">
        <v>3.30111</v>
      </c>
      <c r="IV65">
        <v>15.9876</v>
      </c>
      <c r="IW65">
        <v>3.4948399999999999</v>
      </c>
      <c r="IX65">
        <v>0</v>
      </c>
      <c r="IY65">
        <v>1.4156800000000001E-2</v>
      </c>
      <c r="IZ65">
        <v>0</v>
      </c>
      <c r="JA65">
        <v>0</v>
      </c>
      <c r="JB65">
        <v>0</v>
      </c>
      <c r="JC65">
        <v>19.496600000000001</v>
      </c>
      <c r="JD65">
        <v>0.33499200000000001</v>
      </c>
      <c r="JE65">
        <v>2.3934199999999999</v>
      </c>
      <c r="JF65">
        <v>1.1608799999999999</v>
      </c>
      <c r="JG65">
        <v>0</v>
      </c>
      <c r="JH65">
        <v>0</v>
      </c>
      <c r="JI65">
        <v>1.2285299999999999</v>
      </c>
      <c r="JJ65">
        <v>3.30111</v>
      </c>
      <c r="JK65">
        <v>4.3414099999999998</v>
      </c>
      <c r="JL65">
        <v>3.4948399999999999</v>
      </c>
      <c r="JM65">
        <v>0</v>
      </c>
      <c r="JN65">
        <v>1.4156800000000001E-2</v>
      </c>
      <c r="JO65">
        <v>0</v>
      </c>
      <c r="JP65">
        <v>-3.7597</v>
      </c>
      <c r="JQ65">
        <v>-0.31782199999999999</v>
      </c>
      <c r="JR65">
        <v>7.8504100000000001</v>
      </c>
    </row>
    <row r="66" spans="1:278" x14ac:dyDescent="0.3">
      <c r="A66" s="3"/>
      <c r="B66" s="20">
        <v>45968.628101851849</v>
      </c>
      <c r="C66" t="s">
        <v>176</v>
      </c>
      <c r="E66" t="s">
        <v>210</v>
      </c>
      <c r="F66" t="s">
        <v>243</v>
      </c>
      <c r="G66">
        <v>24563.1</v>
      </c>
      <c r="H66">
        <v>24692.3</v>
      </c>
      <c r="I66" t="s">
        <v>72</v>
      </c>
      <c r="J66" s="14">
        <v>2.5694444444444443E-2</v>
      </c>
      <c r="K66" t="s">
        <v>74</v>
      </c>
      <c r="L66">
        <v>-25.24</v>
      </c>
      <c r="M66" t="s">
        <v>73</v>
      </c>
      <c r="N66" t="s">
        <v>73</v>
      </c>
      <c r="O66" t="s">
        <v>331</v>
      </c>
      <c r="P66">
        <v>0</v>
      </c>
      <c r="Q66">
        <v>36648.5</v>
      </c>
      <c r="R66">
        <v>70575.100000000006</v>
      </c>
      <c r="S66">
        <v>0</v>
      </c>
      <c r="T66">
        <v>0</v>
      </c>
      <c r="U66">
        <v>0</v>
      </c>
      <c r="V66">
        <v>72944.600000000006</v>
      </c>
      <c r="W66">
        <v>180168</v>
      </c>
      <c r="X66">
        <v>77659.3</v>
      </c>
      <c r="Y66">
        <v>0</v>
      </c>
      <c r="Z66">
        <v>312.82299999999998</v>
      </c>
      <c r="AA66">
        <v>0</v>
      </c>
      <c r="AB66">
        <v>0</v>
      </c>
      <c r="AC66">
        <v>0</v>
      </c>
      <c r="AD66">
        <v>258140</v>
      </c>
      <c r="AE66">
        <v>375.16699999999997</v>
      </c>
      <c r="AF66">
        <v>0</v>
      </c>
      <c r="AG66">
        <v>0</v>
      </c>
      <c r="AH66">
        <v>0</v>
      </c>
      <c r="AI66">
        <v>0</v>
      </c>
      <c r="AJ66">
        <v>1237.52</v>
      </c>
      <c r="AK66">
        <v>0</v>
      </c>
      <c r="AL66">
        <v>1612.69</v>
      </c>
      <c r="AM66">
        <v>0</v>
      </c>
      <c r="AN66">
        <v>0</v>
      </c>
      <c r="AO66">
        <v>0</v>
      </c>
      <c r="AP66">
        <v>0</v>
      </c>
      <c r="AQ66">
        <v>1612.69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0.92045900000000003</v>
      </c>
      <c r="BF66">
        <v>6.5846099999999996</v>
      </c>
      <c r="BG66">
        <v>14.3248</v>
      </c>
      <c r="BH66">
        <v>0</v>
      </c>
      <c r="BI66">
        <v>0</v>
      </c>
      <c r="BJ66">
        <v>2.7040299999999999</v>
      </c>
      <c r="BK66">
        <v>14.3714</v>
      </c>
      <c r="BL66">
        <v>0</v>
      </c>
      <c r="BM66">
        <v>38.905299999999997</v>
      </c>
      <c r="BN66">
        <v>15.2714</v>
      </c>
      <c r="BO66">
        <v>0</v>
      </c>
      <c r="BP66">
        <v>6.1631699999999998E-2</v>
      </c>
      <c r="BQ66">
        <v>0</v>
      </c>
      <c r="BR66">
        <v>0</v>
      </c>
      <c r="BS66">
        <v>0</v>
      </c>
      <c r="BT66">
        <v>54.238300000000002</v>
      </c>
      <c r="BU66">
        <v>50.613799999999998</v>
      </c>
      <c r="BV66">
        <v>3.6244900000000002</v>
      </c>
      <c r="BW66">
        <v>0</v>
      </c>
      <c r="BX66">
        <v>3.75</v>
      </c>
      <c r="BY66" t="s">
        <v>249</v>
      </c>
      <c r="BZ66">
        <v>0</v>
      </c>
      <c r="CA66">
        <v>0</v>
      </c>
      <c r="CC66">
        <v>0</v>
      </c>
      <c r="CG66" t="s">
        <v>73</v>
      </c>
      <c r="CH66" t="s">
        <v>73</v>
      </c>
      <c r="CI66" t="s">
        <v>332</v>
      </c>
      <c r="CJ66">
        <v>6017.5</v>
      </c>
      <c r="CK66">
        <v>37467.699999999997</v>
      </c>
      <c r="CL66">
        <v>24211.599999999999</v>
      </c>
      <c r="CM66">
        <v>0</v>
      </c>
      <c r="CN66">
        <v>0</v>
      </c>
      <c r="CO66">
        <v>26820.3</v>
      </c>
      <c r="CP66">
        <v>72944.600000000006</v>
      </c>
      <c r="CQ66">
        <v>53293.9</v>
      </c>
      <c r="CR66">
        <v>77659.3</v>
      </c>
      <c r="CS66">
        <v>0</v>
      </c>
      <c r="CT66">
        <v>312.82299999999998</v>
      </c>
      <c r="CU66">
        <v>0</v>
      </c>
      <c r="CV66">
        <v>-114302</v>
      </c>
      <c r="CW66">
        <v>133.79</v>
      </c>
      <c r="CX66">
        <v>131266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1.59979</v>
      </c>
      <c r="DZ66">
        <v>6.7154400000000001</v>
      </c>
      <c r="EA66">
        <v>4.8867099999999999</v>
      </c>
      <c r="EB66">
        <v>0</v>
      </c>
      <c r="EC66">
        <v>0</v>
      </c>
      <c r="ED66">
        <v>5.5606299999999997</v>
      </c>
      <c r="EE66">
        <v>14.3714</v>
      </c>
      <c r="EF66">
        <v>13.640499999999999</v>
      </c>
      <c r="EG66">
        <v>15.2714</v>
      </c>
      <c r="EH66">
        <v>0</v>
      </c>
      <c r="EI66">
        <v>6.1631699999999998E-2</v>
      </c>
      <c r="EJ66">
        <v>0</v>
      </c>
      <c r="EK66">
        <v>-19.411000000000001</v>
      </c>
      <c r="EL66">
        <v>-8.2550299999999993E-2</v>
      </c>
      <c r="EM66">
        <v>28.973500000000001</v>
      </c>
      <c r="EN66">
        <v>28.973500000000001</v>
      </c>
      <c r="EO66">
        <v>0</v>
      </c>
      <c r="EP66">
        <v>0</v>
      </c>
      <c r="EQ66">
        <v>0</v>
      </c>
      <c r="ES66">
        <v>0</v>
      </c>
      <c r="ET66">
        <v>0</v>
      </c>
      <c r="EV66">
        <v>0</v>
      </c>
      <c r="EW66">
        <v>0</v>
      </c>
      <c r="EX66">
        <v>0.173095</v>
      </c>
      <c r="EY66">
        <v>1.83308</v>
      </c>
      <c r="EZ66">
        <v>0</v>
      </c>
      <c r="FA66">
        <v>0</v>
      </c>
      <c r="FB66">
        <v>0</v>
      </c>
      <c r="FC66">
        <v>1.52766</v>
      </c>
      <c r="FD66">
        <v>3.5338400000000001</v>
      </c>
      <c r="FE66">
        <v>1.56168</v>
      </c>
      <c r="FF66">
        <v>0</v>
      </c>
      <c r="FG66">
        <v>6.5513799999999999E-3</v>
      </c>
      <c r="FH66">
        <v>0</v>
      </c>
      <c r="FI66">
        <v>0</v>
      </c>
      <c r="FJ66">
        <v>0</v>
      </c>
      <c r="FK66">
        <v>5.1020700000000003</v>
      </c>
      <c r="FL66">
        <v>1.28705</v>
      </c>
      <c r="FM66">
        <v>5.2107599999999997E-2</v>
      </c>
      <c r="FN66">
        <v>0.58003499999999997</v>
      </c>
      <c r="FO66">
        <v>0</v>
      </c>
      <c r="FP66">
        <v>0</v>
      </c>
      <c r="FQ66">
        <v>1.0743499999999999</v>
      </c>
      <c r="FR66">
        <v>1.52766</v>
      </c>
      <c r="FS66">
        <v>4.0154899999999998</v>
      </c>
      <c r="FT66">
        <v>1.56168</v>
      </c>
      <c r="FU66">
        <v>0</v>
      </c>
      <c r="FV66">
        <v>6.5513799999999999E-3</v>
      </c>
      <c r="FW66">
        <v>0</v>
      </c>
      <c r="FX66">
        <v>-0.33873199999999998</v>
      </c>
      <c r="FY66">
        <v>-0.16698499999999999</v>
      </c>
      <c r="FZ66">
        <v>5.5837199999999996</v>
      </c>
      <c r="GA66" t="s">
        <v>275</v>
      </c>
      <c r="GB66" t="s">
        <v>353</v>
      </c>
      <c r="GC66" t="s">
        <v>244</v>
      </c>
      <c r="GD66" t="s">
        <v>276</v>
      </c>
      <c r="GE66" t="s">
        <v>277</v>
      </c>
      <c r="GF66" t="s">
        <v>354</v>
      </c>
      <c r="GG66" t="s">
        <v>355</v>
      </c>
      <c r="GH66" t="s">
        <v>356</v>
      </c>
      <c r="GK66">
        <v>0</v>
      </c>
      <c r="GL66">
        <v>1.08152</v>
      </c>
      <c r="GM66">
        <v>4.6615399999999996</v>
      </c>
      <c r="GN66">
        <v>0</v>
      </c>
      <c r="GO66">
        <v>0</v>
      </c>
      <c r="GP66">
        <v>0</v>
      </c>
      <c r="GQ66">
        <v>4.2902399999999998</v>
      </c>
      <c r="GR66">
        <v>10.029999999999999</v>
      </c>
      <c r="GS66">
        <v>4.5420100000000003</v>
      </c>
      <c r="GT66">
        <v>0</v>
      </c>
      <c r="GU66">
        <v>1.83987E-2</v>
      </c>
      <c r="GV66">
        <v>0</v>
      </c>
      <c r="GW66">
        <v>0</v>
      </c>
      <c r="GX66">
        <v>0</v>
      </c>
      <c r="GY66">
        <v>14.59</v>
      </c>
      <c r="GZ66">
        <v>2.0496500000000002</v>
      </c>
      <c r="HA66">
        <v>0</v>
      </c>
      <c r="HB66">
        <v>0</v>
      </c>
      <c r="HC66">
        <v>0</v>
      </c>
      <c r="HD66">
        <v>0</v>
      </c>
      <c r="HE66">
        <v>6.7609300000000001</v>
      </c>
      <c r="HF66">
        <v>0</v>
      </c>
      <c r="HG66">
        <v>8.81</v>
      </c>
      <c r="HH66">
        <v>0</v>
      </c>
      <c r="HI66">
        <v>0</v>
      </c>
      <c r="HJ66">
        <v>0</v>
      </c>
      <c r="HK66">
        <v>0</v>
      </c>
      <c r="HL66">
        <v>8.81</v>
      </c>
      <c r="HM66">
        <v>0.94805899999999999</v>
      </c>
      <c r="HN66">
        <v>1.0681400000000001</v>
      </c>
      <c r="HO66">
        <v>1.5300199999999999</v>
      </c>
      <c r="HP66">
        <v>0</v>
      </c>
      <c r="HQ66">
        <v>0</v>
      </c>
      <c r="HR66">
        <v>1.81803</v>
      </c>
      <c r="HS66">
        <v>4.2902399999999998</v>
      </c>
      <c r="HT66">
        <v>6.32</v>
      </c>
      <c r="HU66">
        <v>4.5420100000000003</v>
      </c>
      <c r="HV66">
        <v>0</v>
      </c>
      <c r="HW66">
        <v>1.83987E-2</v>
      </c>
      <c r="HX66">
        <v>0</v>
      </c>
      <c r="HY66">
        <v>-3.2311899999999998</v>
      </c>
      <c r="HZ66">
        <v>-0.108657</v>
      </c>
      <c r="IA66">
        <v>10.88</v>
      </c>
      <c r="IB66">
        <v>0</v>
      </c>
      <c r="IC66">
        <v>0</v>
      </c>
      <c r="ID66">
        <v>0</v>
      </c>
      <c r="IE66">
        <v>0</v>
      </c>
      <c r="IF66">
        <v>0</v>
      </c>
      <c r="IG66">
        <v>0</v>
      </c>
      <c r="IH66">
        <v>0</v>
      </c>
      <c r="II66">
        <v>0</v>
      </c>
      <c r="IJ66">
        <v>0</v>
      </c>
      <c r="IK66">
        <v>0</v>
      </c>
      <c r="IL66">
        <v>0</v>
      </c>
      <c r="IM66">
        <v>0</v>
      </c>
      <c r="IN66">
        <v>0</v>
      </c>
      <c r="IO66">
        <v>1.37405</v>
      </c>
      <c r="IP66">
        <v>0.83217600000000003</v>
      </c>
      <c r="IQ66">
        <v>3.5868099999999998</v>
      </c>
      <c r="IR66">
        <v>0</v>
      </c>
      <c r="IS66">
        <v>0</v>
      </c>
      <c r="IT66">
        <v>4.5324200000000001</v>
      </c>
      <c r="IU66">
        <v>3.30111</v>
      </c>
      <c r="IV66">
        <v>13.6266</v>
      </c>
      <c r="IW66">
        <v>3.4948399999999999</v>
      </c>
      <c r="IX66">
        <v>0</v>
      </c>
      <c r="IY66">
        <v>1.4156800000000001E-2</v>
      </c>
      <c r="IZ66">
        <v>0</v>
      </c>
      <c r="JA66">
        <v>0</v>
      </c>
      <c r="JB66">
        <v>0</v>
      </c>
      <c r="JC66">
        <v>17.1356</v>
      </c>
      <c r="JD66">
        <v>0.72948199999999996</v>
      </c>
      <c r="JE66">
        <v>0.82187600000000005</v>
      </c>
      <c r="JF66">
        <v>1.17727</v>
      </c>
      <c r="JG66">
        <v>0</v>
      </c>
      <c r="JH66">
        <v>0</v>
      </c>
      <c r="JI66">
        <v>1.3988799999999999</v>
      </c>
      <c r="JJ66">
        <v>3.30111</v>
      </c>
      <c r="JK66">
        <v>4.8587800000000003</v>
      </c>
      <c r="JL66">
        <v>3.4948399999999999</v>
      </c>
      <c r="JM66">
        <v>0</v>
      </c>
      <c r="JN66">
        <v>1.4156800000000001E-2</v>
      </c>
      <c r="JO66">
        <v>0</v>
      </c>
      <c r="JP66">
        <v>-2.4862299999999999</v>
      </c>
      <c r="JQ66">
        <v>-8.3605899999999997E-2</v>
      </c>
      <c r="JR66">
        <v>8.3677799999999998</v>
      </c>
    </row>
    <row r="67" spans="1:278" x14ac:dyDescent="0.3">
      <c r="A67" s="3"/>
      <c r="B67" s="20">
        <v>45968.628738425927</v>
      </c>
      <c r="C67" t="s">
        <v>117</v>
      </c>
      <c r="E67" t="s">
        <v>212</v>
      </c>
      <c r="F67" t="s">
        <v>243</v>
      </c>
      <c r="G67">
        <v>24563.1</v>
      </c>
      <c r="H67">
        <v>24692.3</v>
      </c>
      <c r="I67" t="s">
        <v>72</v>
      </c>
      <c r="J67" s="14">
        <v>3.4722222222222224E-2</v>
      </c>
      <c r="K67" t="s">
        <v>74</v>
      </c>
      <c r="L67">
        <v>-26.1</v>
      </c>
      <c r="M67" t="s">
        <v>73</v>
      </c>
      <c r="N67" t="s">
        <v>73</v>
      </c>
      <c r="O67" t="s">
        <v>337</v>
      </c>
      <c r="P67">
        <v>0</v>
      </c>
      <c r="Q67">
        <v>106503</v>
      </c>
      <c r="R67">
        <v>19106.599999999999</v>
      </c>
      <c r="S67">
        <v>0</v>
      </c>
      <c r="T67">
        <v>0</v>
      </c>
      <c r="U67">
        <v>0</v>
      </c>
      <c r="V67">
        <v>72944.800000000003</v>
      </c>
      <c r="W67">
        <v>198554</v>
      </c>
      <c r="X67">
        <v>77659.399999999994</v>
      </c>
      <c r="Y67">
        <v>0</v>
      </c>
      <c r="Z67">
        <v>312.78899999999999</v>
      </c>
      <c r="AA67">
        <v>0</v>
      </c>
      <c r="AB67">
        <v>0</v>
      </c>
      <c r="AC67">
        <v>0</v>
      </c>
      <c r="AD67">
        <v>276526</v>
      </c>
      <c r="AE67">
        <v>418.786</v>
      </c>
      <c r="AF67">
        <v>0</v>
      </c>
      <c r="AG67">
        <v>0</v>
      </c>
      <c r="AH67">
        <v>0</v>
      </c>
      <c r="AI67">
        <v>0</v>
      </c>
      <c r="AJ67">
        <v>1085.3900000000001</v>
      </c>
      <c r="AK67">
        <v>0</v>
      </c>
      <c r="AL67">
        <v>1504.17</v>
      </c>
      <c r="AM67">
        <v>0</v>
      </c>
      <c r="AN67">
        <v>0</v>
      </c>
      <c r="AO67">
        <v>0</v>
      </c>
      <c r="AP67">
        <v>0</v>
      </c>
      <c r="AQ67">
        <v>1504.17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1.05355</v>
      </c>
      <c r="BF67">
        <v>20.116099999999999</v>
      </c>
      <c r="BG67">
        <v>3.8529499999999999</v>
      </c>
      <c r="BH67">
        <v>0</v>
      </c>
      <c r="BI67">
        <v>0</v>
      </c>
      <c r="BJ67">
        <v>2.3841800000000002</v>
      </c>
      <c r="BK67">
        <v>14.445</v>
      </c>
      <c r="BL67">
        <v>0</v>
      </c>
      <c r="BM67">
        <v>41.851700000000001</v>
      </c>
      <c r="BN67">
        <v>15.353999999999999</v>
      </c>
      <c r="BO67">
        <v>0</v>
      </c>
      <c r="BP67">
        <v>6.1940599999999998E-2</v>
      </c>
      <c r="BQ67">
        <v>0</v>
      </c>
      <c r="BR67">
        <v>0</v>
      </c>
      <c r="BS67">
        <v>0</v>
      </c>
      <c r="BT67">
        <v>57.267699999999998</v>
      </c>
      <c r="BU67">
        <v>53.83</v>
      </c>
      <c r="BV67">
        <v>3.4377300000000002</v>
      </c>
      <c r="BW67">
        <v>0</v>
      </c>
      <c r="BX67">
        <v>0.75</v>
      </c>
      <c r="BY67" t="s">
        <v>249</v>
      </c>
      <c r="BZ67">
        <v>0</v>
      </c>
      <c r="CA67">
        <v>0</v>
      </c>
      <c r="CC67">
        <v>0</v>
      </c>
      <c r="CG67" t="s">
        <v>73</v>
      </c>
      <c r="CH67" t="s">
        <v>73</v>
      </c>
      <c r="CI67" t="s">
        <v>334</v>
      </c>
      <c r="CJ67">
        <v>2234.37</v>
      </c>
      <c r="CK67">
        <v>94434.7</v>
      </c>
      <c r="CL67">
        <v>26883.7</v>
      </c>
      <c r="CM67">
        <v>0</v>
      </c>
      <c r="CN67">
        <v>0</v>
      </c>
      <c r="CO67">
        <v>23118.5</v>
      </c>
      <c r="CP67">
        <v>72944.800000000003</v>
      </c>
      <c r="CQ67">
        <v>57447.4</v>
      </c>
      <c r="CR67">
        <v>77659.399999999994</v>
      </c>
      <c r="CS67">
        <v>0</v>
      </c>
      <c r="CT67">
        <v>312.78899999999999</v>
      </c>
      <c r="CU67">
        <v>0</v>
      </c>
      <c r="CV67">
        <v>-162628</v>
      </c>
      <c r="CW67">
        <v>458.91399999999999</v>
      </c>
      <c r="CX67">
        <v>135420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0.65878499999999995</v>
      </c>
      <c r="DZ67">
        <v>17.860700000000001</v>
      </c>
      <c r="EA67">
        <v>5.3996300000000002</v>
      </c>
      <c r="EB67">
        <v>0</v>
      </c>
      <c r="EC67">
        <v>0</v>
      </c>
      <c r="ED67">
        <v>4.7962899999999999</v>
      </c>
      <c r="EE67">
        <v>14.445</v>
      </c>
      <c r="EF67">
        <v>15.744899999999999</v>
      </c>
      <c r="EG67">
        <v>15.353999999999999</v>
      </c>
      <c r="EH67">
        <v>0</v>
      </c>
      <c r="EI67">
        <v>6.1940599999999998E-2</v>
      </c>
      <c r="EJ67">
        <v>0</v>
      </c>
      <c r="EK67">
        <v>-27.215399999999999</v>
      </c>
      <c r="EL67">
        <v>-0.20016900000000001</v>
      </c>
      <c r="EM67">
        <v>31.160900000000002</v>
      </c>
      <c r="EN67">
        <v>31.160900000000002</v>
      </c>
      <c r="EO67">
        <v>0</v>
      </c>
      <c r="EP67">
        <v>0</v>
      </c>
      <c r="EQ67">
        <v>0</v>
      </c>
      <c r="ES67">
        <v>0</v>
      </c>
      <c r="ET67">
        <v>0</v>
      </c>
      <c r="EV67">
        <v>0</v>
      </c>
      <c r="EW67">
        <v>0</v>
      </c>
      <c r="EX67">
        <v>0.53944000000000003</v>
      </c>
      <c r="EY67">
        <v>0.34502699999999997</v>
      </c>
      <c r="EZ67">
        <v>0</v>
      </c>
      <c r="FA67">
        <v>0</v>
      </c>
      <c r="FB67">
        <v>0</v>
      </c>
      <c r="FC67">
        <v>1.5276700000000001</v>
      </c>
      <c r="FD67">
        <v>2.4121299999999999</v>
      </c>
      <c r="FE67">
        <v>1.56168</v>
      </c>
      <c r="FF67">
        <v>0</v>
      </c>
      <c r="FG67">
        <v>6.5506799999999997E-3</v>
      </c>
      <c r="FH67">
        <v>0</v>
      </c>
      <c r="FI67">
        <v>0</v>
      </c>
      <c r="FJ67">
        <v>0</v>
      </c>
      <c r="FK67">
        <v>3.9803700000000002</v>
      </c>
      <c r="FL67">
        <v>0.78704099999999999</v>
      </c>
      <c r="FM67">
        <v>0.33209499999999997</v>
      </c>
      <c r="FN67">
        <v>0.47537400000000002</v>
      </c>
      <c r="FO67">
        <v>0</v>
      </c>
      <c r="FP67">
        <v>0</v>
      </c>
      <c r="FQ67">
        <v>0.94483099999999998</v>
      </c>
      <c r="FR67">
        <v>1.5276700000000001</v>
      </c>
      <c r="FS67">
        <v>2.8295699999999999</v>
      </c>
      <c r="FT67">
        <v>1.56168</v>
      </c>
      <c r="FU67">
        <v>0</v>
      </c>
      <c r="FV67">
        <v>6.5506799999999997E-3</v>
      </c>
      <c r="FW67">
        <v>0</v>
      </c>
      <c r="FX67">
        <v>-0.62650700000000004</v>
      </c>
      <c r="FY67">
        <v>-0.61093399999999998</v>
      </c>
      <c r="FZ67">
        <v>4.3978000000000002</v>
      </c>
      <c r="GA67" t="s">
        <v>275</v>
      </c>
      <c r="GB67" t="s">
        <v>353</v>
      </c>
      <c r="GC67" t="s">
        <v>244</v>
      </c>
      <c r="GD67" t="s">
        <v>276</v>
      </c>
      <c r="GE67" t="s">
        <v>277</v>
      </c>
      <c r="GF67" t="s">
        <v>354</v>
      </c>
      <c r="GG67" t="s">
        <v>355</v>
      </c>
      <c r="GH67" t="s">
        <v>356</v>
      </c>
      <c r="GK67">
        <v>0</v>
      </c>
      <c r="GL67">
        <v>3.5307200000000001</v>
      </c>
      <c r="GM67">
        <v>1.0559499999999999</v>
      </c>
      <c r="GN67">
        <v>0</v>
      </c>
      <c r="GO67">
        <v>0</v>
      </c>
      <c r="GP67">
        <v>0</v>
      </c>
      <c r="GQ67">
        <v>4.2902500000000003</v>
      </c>
      <c r="GR67">
        <v>8.8800000000000008</v>
      </c>
      <c r="GS67">
        <v>4.5420199999999999</v>
      </c>
      <c r="GT67">
        <v>0</v>
      </c>
      <c r="GU67">
        <v>1.8396699999999998E-2</v>
      </c>
      <c r="GV67">
        <v>0</v>
      </c>
      <c r="GW67">
        <v>0</v>
      </c>
      <c r="GX67">
        <v>0</v>
      </c>
      <c r="GY67">
        <v>13.44</v>
      </c>
      <c r="GZ67">
        <v>2.2879499999999999</v>
      </c>
      <c r="HA67">
        <v>0</v>
      </c>
      <c r="HB67">
        <v>0</v>
      </c>
      <c r="HC67">
        <v>0</v>
      </c>
      <c r="HD67">
        <v>0</v>
      </c>
      <c r="HE67">
        <v>5.9298000000000002</v>
      </c>
      <c r="HF67">
        <v>0</v>
      </c>
      <c r="HG67">
        <v>8.2200000000000006</v>
      </c>
      <c r="HH67">
        <v>0</v>
      </c>
      <c r="HI67">
        <v>0</v>
      </c>
      <c r="HJ67">
        <v>0</v>
      </c>
      <c r="HK67">
        <v>0</v>
      </c>
      <c r="HL67">
        <v>8.2200000000000006</v>
      </c>
      <c r="HM67">
        <v>0.43394100000000002</v>
      </c>
      <c r="HN67">
        <v>3.10894</v>
      </c>
      <c r="HO67">
        <v>1.52199</v>
      </c>
      <c r="HP67">
        <v>0</v>
      </c>
      <c r="HQ67">
        <v>0</v>
      </c>
      <c r="HR67">
        <v>1.59663</v>
      </c>
      <c r="HS67">
        <v>4.2902500000000003</v>
      </c>
      <c r="HT67">
        <v>5.65</v>
      </c>
      <c r="HU67">
        <v>4.5420199999999999</v>
      </c>
      <c r="HV67">
        <v>0</v>
      </c>
      <c r="HW67">
        <v>1.8396699999999998E-2</v>
      </c>
      <c r="HX67">
        <v>0</v>
      </c>
      <c r="HY67">
        <v>-4.8862300000000003</v>
      </c>
      <c r="HZ67">
        <v>-0.40828799999999998</v>
      </c>
      <c r="IA67">
        <v>10.210000000000001</v>
      </c>
      <c r="IB67">
        <v>0</v>
      </c>
      <c r="IC67">
        <v>0</v>
      </c>
      <c r="ID67">
        <v>0</v>
      </c>
      <c r="IE67">
        <v>0</v>
      </c>
      <c r="IF67">
        <v>0</v>
      </c>
      <c r="IG67">
        <v>0</v>
      </c>
      <c r="IH67">
        <v>0</v>
      </c>
      <c r="II67">
        <v>0</v>
      </c>
      <c r="IJ67">
        <v>0</v>
      </c>
      <c r="IK67">
        <v>0</v>
      </c>
      <c r="IL67">
        <v>0</v>
      </c>
      <c r="IM67">
        <v>0</v>
      </c>
      <c r="IN67">
        <v>0</v>
      </c>
      <c r="IO67">
        <v>1.5338099999999999</v>
      </c>
      <c r="IP67">
        <v>2.7166999999999999</v>
      </c>
      <c r="IQ67">
        <v>0.81249800000000005</v>
      </c>
      <c r="IR67">
        <v>0</v>
      </c>
      <c r="IS67">
        <v>0</v>
      </c>
      <c r="IT67">
        <v>3.9752399999999999</v>
      </c>
      <c r="IU67">
        <v>3.3011200000000001</v>
      </c>
      <c r="IV67">
        <v>12.339399999999999</v>
      </c>
      <c r="IW67">
        <v>3.4948399999999999</v>
      </c>
      <c r="IX67">
        <v>0</v>
      </c>
      <c r="IY67">
        <v>1.4155299999999999E-2</v>
      </c>
      <c r="IZ67">
        <v>0</v>
      </c>
      <c r="JA67">
        <v>0</v>
      </c>
      <c r="JB67">
        <v>0</v>
      </c>
      <c r="JC67">
        <v>15.8484</v>
      </c>
      <c r="JD67">
        <v>0.33389400000000002</v>
      </c>
      <c r="JE67">
        <v>2.3921600000000001</v>
      </c>
      <c r="JF67">
        <v>1.17109</v>
      </c>
      <c r="JG67">
        <v>0</v>
      </c>
      <c r="JH67">
        <v>0</v>
      </c>
      <c r="JI67">
        <v>1.2285299999999999</v>
      </c>
      <c r="JJ67">
        <v>3.3011200000000001</v>
      </c>
      <c r="JK67">
        <v>4.3529400000000003</v>
      </c>
      <c r="JL67">
        <v>3.4948399999999999</v>
      </c>
      <c r="JM67">
        <v>0</v>
      </c>
      <c r="JN67">
        <v>1.4155299999999999E-2</v>
      </c>
      <c r="JO67">
        <v>0</v>
      </c>
      <c r="JP67">
        <v>-3.7597</v>
      </c>
      <c r="JQ67">
        <v>-0.31415599999999999</v>
      </c>
      <c r="JR67">
        <v>7.8619399999999997</v>
      </c>
    </row>
    <row r="68" spans="1:278" x14ac:dyDescent="0.3">
      <c r="A68" s="3"/>
      <c r="B68" s="20">
        <v>45968.629178240742</v>
      </c>
      <c r="C68" t="s">
        <v>119</v>
      </c>
      <c r="E68" t="s">
        <v>210</v>
      </c>
      <c r="F68" t="s">
        <v>243</v>
      </c>
      <c r="G68">
        <v>24563.1</v>
      </c>
      <c r="H68">
        <v>24692.3</v>
      </c>
      <c r="I68" t="s">
        <v>72</v>
      </c>
      <c r="J68" s="14">
        <v>2.361111111111111E-2</v>
      </c>
      <c r="K68" t="s">
        <v>74</v>
      </c>
      <c r="L68">
        <v>-15.85</v>
      </c>
      <c r="M68" t="s">
        <v>73</v>
      </c>
      <c r="N68" t="s">
        <v>73</v>
      </c>
      <c r="O68" t="s">
        <v>338</v>
      </c>
      <c r="P68">
        <v>0</v>
      </c>
      <c r="Q68">
        <v>44465.9</v>
      </c>
      <c r="R68">
        <v>13342.1</v>
      </c>
      <c r="S68">
        <v>0</v>
      </c>
      <c r="T68">
        <v>0</v>
      </c>
      <c r="U68">
        <v>0</v>
      </c>
      <c r="V68">
        <v>72944.800000000003</v>
      </c>
      <c r="W68">
        <v>130753</v>
      </c>
      <c r="X68">
        <v>77659.399999999994</v>
      </c>
      <c r="Y68">
        <v>0</v>
      </c>
      <c r="Z68">
        <v>312.78899999999999</v>
      </c>
      <c r="AA68">
        <v>0</v>
      </c>
      <c r="AB68">
        <v>0</v>
      </c>
      <c r="AC68">
        <v>0</v>
      </c>
      <c r="AD68">
        <v>208725</v>
      </c>
      <c r="AE68">
        <v>706.17</v>
      </c>
      <c r="AF68">
        <v>0</v>
      </c>
      <c r="AG68">
        <v>0</v>
      </c>
      <c r="AH68">
        <v>0</v>
      </c>
      <c r="AI68">
        <v>0</v>
      </c>
      <c r="AJ68">
        <v>1237.52</v>
      </c>
      <c r="AK68">
        <v>0</v>
      </c>
      <c r="AL68">
        <v>1943.69</v>
      </c>
      <c r="AM68">
        <v>0</v>
      </c>
      <c r="AN68">
        <v>0</v>
      </c>
      <c r="AO68">
        <v>0</v>
      </c>
      <c r="AP68">
        <v>0</v>
      </c>
      <c r="AQ68">
        <v>1943.69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1.7328600000000001</v>
      </c>
      <c r="BF68">
        <v>7.97044</v>
      </c>
      <c r="BG68">
        <v>2.6884700000000001</v>
      </c>
      <c r="BH68">
        <v>0</v>
      </c>
      <c r="BI68">
        <v>0</v>
      </c>
      <c r="BJ68">
        <v>2.7040199999999999</v>
      </c>
      <c r="BK68">
        <v>14.3714</v>
      </c>
      <c r="BL68">
        <v>0</v>
      </c>
      <c r="BM68">
        <v>29.467199999999998</v>
      </c>
      <c r="BN68">
        <v>15.2714</v>
      </c>
      <c r="BO68">
        <v>0</v>
      </c>
      <c r="BP68">
        <v>6.1625100000000002E-2</v>
      </c>
      <c r="BQ68">
        <v>0</v>
      </c>
      <c r="BR68">
        <v>0</v>
      </c>
      <c r="BS68">
        <v>0</v>
      </c>
      <c r="BT68">
        <v>44.8003</v>
      </c>
      <c r="BU68">
        <v>40.363399999999999</v>
      </c>
      <c r="BV68">
        <v>4.43689</v>
      </c>
      <c r="BW68">
        <v>0</v>
      </c>
      <c r="BX68">
        <v>3.75</v>
      </c>
      <c r="BY68" t="s">
        <v>249</v>
      </c>
      <c r="BZ68">
        <v>0</v>
      </c>
      <c r="CA68">
        <v>0</v>
      </c>
      <c r="CC68">
        <v>0</v>
      </c>
      <c r="CG68" t="s">
        <v>73</v>
      </c>
      <c r="CH68" t="s">
        <v>73</v>
      </c>
      <c r="CI68" t="s">
        <v>330</v>
      </c>
      <c r="CJ68">
        <v>6043.07</v>
      </c>
      <c r="CK68">
        <v>37490.5</v>
      </c>
      <c r="CL68">
        <v>24006.1</v>
      </c>
      <c r="CM68">
        <v>0</v>
      </c>
      <c r="CN68">
        <v>0</v>
      </c>
      <c r="CO68">
        <v>26820.3</v>
      </c>
      <c r="CP68">
        <v>72944.800000000003</v>
      </c>
      <c r="CQ68">
        <v>53137.7</v>
      </c>
      <c r="CR68">
        <v>77659.399999999994</v>
      </c>
      <c r="CS68">
        <v>0</v>
      </c>
      <c r="CT68">
        <v>312.78899999999999</v>
      </c>
      <c r="CU68">
        <v>0</v>
      </c>
      <c r="CV68">
        <v>-114302</v>
      </c>
      <c r="CW68">
        <v>134.68199999999999</v>
      </c>
      <c r="CX68">
        <v>131110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1.60632</v>
      </c>
      <c r="DZ68">
        <v>6.7172799999999997</v>
      </c>
      <c r="EA68">
        <v>4.8438100000000004</v>
      </c>
      <c r="EB68">
        <v>0</v>
      </c>
      <c r="EC68">
        <v>0</v>
      </c>
      <c r="ED68">
        <v>5.5606099999999996</v>
      </c>
      <c r="EE68">
        <v>14.3714</v>
      </c>
      <c r="EF68">
        <v>13.614699999999999</v>
      </c>
      <c r="EG68">
        <v>15.2714</v>
      </c>
      <c r="EH68">
        <v>0</v>
      </c>
      <c r="EI68">
        <v>6.1625100000000002E-2</v>
      </c>
      <c r="EJ68">
        <v>0</v>
      </c>
      <c r="EK68">
        <v>-19.4084</v>
      </c>
      <c r="EL68">
        <v>-7.63519E-2</v>
      </c>
      <c r="EM68">
        <v>28.947800000000001</v>
      </c>
      <c r="EN68">
        <v>28.947800000000001</v>
      </c>
      <c r="EO68">
        <v>0</v>
      </c>
      <c r="EP68">
        <v>0</v>
      </c>
      <c r="EQ68">
        <v>0</v>
      </c>
      <c r="ES68">
        <v>0</v>
      </c>
      <c r="ET68">
        <v>0</v>
      </c>
      <c r="EV68">
        <v>0</v>
      </c>
      <c r="EW68">
        <v>0</v>
      </c>
      <c r="EX68">
        <v>0.18673500000000001</v>
      </c>
      <c r="EY68">
        <v>0.28221299999999999</v>
      </c>
      <c r="EZ68">
        <v>0</v>
      </c>
      <c r="FA68">
        <v>0</v>
      </c>
      <c r="FB68">
        <v>0</v>
      </c>
      <c r="FC68">
        <v>1.5276700000000001</v>
      </c>
      <c r="FD68">
        <v>1.9966200000000001</v>
      </c>
      <c r="FE68">
        <v>1.56168</v>
      </c>
      <c r="FF68">
        <v>0</v>
      </c>
      <c r="FG68">
        <v>6.5506799999999997E-3</v>
      </c>
      <c r="FH68">
        <v>0</v>
      </c>
      <c r="FI68">
        <v>0</v>
      </c>
      <c r="FJ68">
        <v>0</v>
      </c>
      <c r="FK68">
        <v>3.5648499999999999</v>
      </c>
      <c r="FL68">
        <v>1.2907500000000001</v>
      </c>
      <c r="FM68">
        <v>5.1431900000000003E-2</v>
      </c>
      <c r="FN68">
        <v>0.57592100000000002</v>
      </c>
      <c r="FO68">
        <v>0</v>
      </c>
      <c r="FP68">
        <v>0</v>
      </c>
      <c r="FQ68">
        <v>1.0742499999999999</v>
      </c>
      <c r="FR68">
        <v>1.5276700000000001</v>
      </c>
      <c r="FS68">
        <v>4.0141</v>
      </c>
      <c r="FT68">
        <v>1.56168</v>
      </c>
      <c r="FU68">
        <v>0</v>
      </c>
      <c r="FV68">
        <v>6.5506799999999997E-3</v>
      </c>
      <c r="FW68">
        <v>0</v>
      </c>
      <c r="FX68">
        <v>-0.33873199999999998</v>
      </c>
      <c r="FY68">
        <v>-0.167182</v>
      </c>
      <c r="FZ68">
        <v>5.5823400000000003</v>
      </c>
      <c r="GA68" t="s">
        <v>275</v>
      </c>
      <c r="GB68" t="s">
        <v>353</v>
      </c>
      <c r="GC68" t="s">
        <v>244</v>
      </c>
      <c r="GD68" t="s">
        <v>276</v>
      </c>
      <c r="GE68" t="s">
        <v>277</v>
      </c>
      <c r="GF68" t="s">
        <v>354</v>
      </c>
      <c r="GG68" t="s">
        <v>355</v>
      </c>
      <c r="GH68" t="s">
        <v>356</v>
      </c>
      <c r="GK68">
        <v>0</v>
      </c>
      <c r="GL68">
        <v>1.3294600000000001</v>
      </c>
      <c r="GM68">
        <v>0.80340599999999995</v>
      </c>
      <c r="GN68">
        <v>0</v>
      </c>
      <c r="GO68">
        <v>0</v>
      </c>
      <c r="GP68">
        <v>0</v>
      </c>
      <c r="GQ68">
        <v>4.2902500000000003</v>
      </c>
      <c r="GR68">
        <v>6.42</v>
      </c>
      <c r="GS68">
        <v>4.5420199999999999</v>
      </c>
      <c r="GT68">
        <v>0</v>
      </c>
      <c r="GU68">
        <v>1.8396699999999998E-2</v>
      </c>
      <c r="GV68">
        <v>0</v>
      </c>
      <c r="GW68">
        <v>0</v>
      </c>
      <c r="GX68">
        <v>0</v>
      </c>
      <c r="GY68">
        <v>10.98</v>
      </c>
      <c r="GZ68">
        <v>3.8580199999999998</v>
      </c>
      <c r="HA68">
        <v>0</v>
      </c>
      <c r="HB68">
        <v>0</v>
      </c>
      <c r="HC68">
        <v>0</v>
      </c>
      <c r="HD68">
        <v>0</v>
      </c>
      <c r="HE68">
        <v>6.7609300000000001</v>
      </c>
      <c r="HF68">
        <v>0</v>
      </c>
      <c r="HG68">
        <v>10.62</v>
      </c>
      <c r="HH68">
        <v>0</v>
      </c>
      <c r="HI68">
        <v>0</v>
      </c>
      <c r="HJ68">
        <v>0</v>
      </c>
      <c r="HK68">
        <v>0</v>
      </c>
      <c r="HL68">
        <v>10.62</v>
      </c>
      <c r="HM68">
        <v>0.95158900000000002</v>
      </c>
      <c r="HN68">
        <v>1.06589</v>
      </c>
      <c r="HO68">
        <v>1.51065</v>
      </c>
      <c r="HP68">
        <v>0</v>
      </c>
      <c r="HQ68">
        <v>0</v>
      </c>
      <c r="HR68">
        <v>1.81803</v>
      </c>
      <c r="HS68">
        <v>4.2902500000000003</v>
      </c>
      <c r="HT68">
        <v>6.3</v>
      </c>
      <c r="HU68">
        <v>4.5420199999999999</v>
      </c>
      <c r="HV68">
        <v>0</v>
      </c>
      <c r="HW68">
        <v>1.8396699999999998E-2</v>
      </c>
      <c r="HX68">
        <v>0</v>
      </c>
      <c r="HY68">
        <v>-3.2311899999999998</v>
      </c>
      <c r="HZ68">
        <v>-0.109013</v>
      </c>
      <c r="IA68">
        <v>10.86</v>
      </c>
      <c r="IB68">
        <v>0</v>
      </c>
      <c r="IC68">
        <v>0</v>
      </c>
      <c r="ID68">
        <v>0</v>
      </c>
      <c r="IE68">
        <v>0</v>
      </c>
      <c r="IF68">
        <v>0</v>
      </c>
      <c r="IG68">
        <v>0</v>
      </c>
      <c r="IH68">
        <v>0</v>
      </c>
      <c r="II68">
        <v>0</v>
      </c>
      <c r="IJ68">
        <v>0</v>
      </c>
      <c r="IK68">
        <v>0</v>
      </c>
      <c r="IL68">
        <v>0</v>
      </c>
      <c r="IM68">
        <v>0</v>
      </c>
      <c r="IN68">
        <v>0</v>
      </c>
      <c r="IO68">
        <v>2.5863499999999999</v>
      </c>
      <c r="IP68">
        <v>1.02295</v>
      </c>
      <c r="IQ68">
        <v>0.61817800000000001</v>
      </c>
      <c r="IR68">
        <v>0</v>
      </c>
      <c r="IS68">
        <v>0</v>
      </c>
      <c r="IT68">
        <v>4.5324200000000001</v>
      </c>
      <c r="IU68">
        <v>3.3011200000000001</v>
      </c>
      <c r="IV68">
        <v>12.061</v>
      </c>
      <c r="IW68">
        <v>3.4948399999999999</v>
      </c>
      <c r="IX68">
        <v>0</v>
      </c>
      <c r="IY68">
        <v>1.4155299999999999E-2</v>
      </c>
      <c r="IZ68">
        <v>0</v>
      </c>
      <c r="JA68">
        <v>0</v>
      </c>
      <c r="JB68">
        <v>0</v>
      </c>
      <c r="JC68">
        <v>15.57</v>
      </c>
      <c r="JD68">
        <v>0.73219699999999999</v>
      </c>
      <c r="JE68">
        <v>0.82014299999999996</v>
      </c>
      <c r="JF68">
        <v>1.1623600000000001</v>
      </c>
      <c r="JG68">
        <v>0</v>
      </c>
      <c r="JH68">
        <v>0</v>
      </c>
      <c r="JI68">
        <v>1.3988799999999999</v>
      </c>
      <c r="JJ68">
        <v>3.3011200000000001</v>
      </c>
      <c r="JK68">
        <v>4.8445900000000002</v>
      </c>
      <c r="JL68">
        <v>3.4948399999999999</v>
      </c>
      <c r="JM68">
        <v>0</v>
      </c>
      <c r="JN68">
        <v>1.4155299999999999E-2</v>
      </c>
      <c r="JO68">
        <v>0</v>
      </c>
      <c r="JP68">
        <v>-2.4862299999999999</v>
      </c>
      <c r="JQ68">
        <v>-8.3879800000000004E-2</v>
      </c>
      <c r="JR68">
        <v>8.3535900000000005</v>
      </c>
    </row>
    <row r="69" spans="1:278" x14ac:dyDescent="0.3">
      <c r="A69" s="3"/>
      <c r="B69" s="20">
        <v>45968.629826388889</v>
      </c>
      <c r="C69" t="s">
        <v>102</v>
      </c>
      <c r="D69" t="s">
        <v>102</v>
      </c>
      <c r="E69" t="s">
        <v>212</v>
      </c>
      <c r="F69" t="s">
        <v>243</v>
      </c>
      <c r="G69">
        <v>24563.1</v>
      </c>
      <c r="H69">
        <v>24692.3</v>
      </c>
      <c r="I69" t="s">
        <v>72</v>
      </c>
      <c r="J69" s="14">
        <v>3.5416666666666666E-2</v>
      </c>
      <c r="K69" t="s">
        <v>74</v>
      </c>
      <c r="L69">
        <v>-44.2</v>
      </c>
      <c r="M69" t="s">
        <v>73</v>
      </c>
      <c r="N69" t="s">
        <v>73</v>
      </c>
      <c r="O69" t="s">
        <v>329</v>
      </c>
      <c r="P69">
        <v>0</v>
      </c>
      <c r="Q69">
        <v>108647</v>
      </c>
      <c r="R69">
        <v>106858</v>
      </c>
      <c r="S69">
        <v>0</v>
      </c>
      <c r="T69">
        <v>0</v>
      </c>
      <c r="U69">
        <v>12308.5</v>
      </c>
      <c r="V69">
        <v>72944.600000000006</v>
      </c>
      <c r="W69">
        <v>300759</v>
      </c>
      <c r="X69">
        <v>77659.3</v>
      </c>
      <c r="Y69">
        <v>0</v>
      </c>
      <c r="Z69">
        <v>312.82299999999998</v>
      </c>
      <c r="AA69">
        <v>0</v>
      </c>
      <c r="AB69">
        <v>0</v>
      </c>
      <c r="AC69">
        <v>0</v>
      </c>
      <c r="AD69">
        <v>378731</v>
      </c>
      <c r="AE69">
        <v>152.28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152.28</v>
      </c>
      <c r="AM69">
        <v>0</v>
      </c>
      <c r="AN69">
        <v>0</v>
      </c>
      <c r="AO69">
        <v>0</v>
      </c>
      <c r="AP69">
        <v>0</v>
      </c>
      <c r="AQ69">
        <v>152.28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0.38366600000000001</v>
      </c>
      <c r="BF69">
        <v>20.590599999999998</v>
      </c>
      <c r="BG69">
        <v>21.853200000000001</v>
      </c>
      <c r="BH69">
        <v>0</v>
      </c>
      <c r="BI69">
        <v>0</v>
      </c>
      <c r="BJ69">
        <v>2.6375700000000002</v>
      </c>
      <c r="BK69">
        <v>14.445</v>
      </c>
      <c r="BL69">
        <v>0</v>
      </c>
      <c r="BM69">
        <v>59.91</v>
      </c>
      <c r="BN69">
        <v>15.353999999999999</v>
      </c>
      <c r="BO69">
        <v>0</v>
      </c>
      <c r="BP69">
        <v>6.1947200000000001E-2</v>
      </c>
      <c r="BQ69">
        <v>0</v>
      </c>
      <c r="BR69">
        <v>0</v>
      </c>
      <c r="BS69">
        <v>0</v>
      </c>
      <c r="BT69">
        <v>75.325900000000004</v>
      </c>
      <c r="BU69">
        <v>74.942300000000003</v>
      </c>
      <c r="BV69">
        <v>0.38366600000000001</v>
      </c>
      <c r="BW69">
        <v>0</v>
      </c>
      <c r="BX69">
        <v>0</v>
      </c>
      <c r="BZ69">
        <v>0</v>
      </c>
      <c r="CA69">
        <v>0</v>
      </c>
      <c r="CC69">
        <v>0</v>
      </c>
      <c r="CG69" t="s">
        <v>73</v>
      </c>
      <c r="CH69" t="s">
        <v>73</v>
      </c>
      <c r="CI69" t="s">
        <v>334</v>
      </c>
      <c r="CJ69">
        <v>2245.08</v>
      </c>
      <c r="CK69">
        <v>94342.5</v>
      </c>
      <c r="CL69">
        <v>26632.5</v>
      </c>
      <c r="CM69">
        <v>0</v>
      </c>
      <c r="CN69">
        <v>0</v>
      </c>
      <c r="CO69">
        <v>23118.5</v>
      </c>
      <c r="CP69">
        <v>72944.600000000006</v>
      </c>
      <c r="CQ69">
        <v>57118.8</v>
      </c>
      <c r="CR69">
        <v>77659.3</v>
      </c>
      <c r="CS69">
        <v>0</v>
      </c>
      <c r="CT69">
        <v>312.82299999999998</v>
      </c>
      <c r="CU69">
        <v>0</v>
      </c>
      <c r="CV69">
        <v>-162627</v>
      </c>
      <c r="CW69">
        <v>463.10500000000002</v>
      </c>
      <c r="CX69">
        <v>135091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0.66137199999999996</v>
      </c>
      <c r="DZ69">
        <v>17.850999999999999</v>
      </c>
      <c r="EA69">
        <v>5.3609900000000001</v>
      </c>
      <c r="EB69">
        <v>0</v>
      </c>
      <c r="EC69">
        <v>0</v>
      </c>
      <c r="ED69">
        <v>4.7962999999999996</v>
      </c>
      <c r="EE69">
        <v>14.445</v>
      </c>
      <c r="EF69">
        <v>15.702500000000001</v>
      </c>
      <c r="EG69">
        <v>15.353999999999999</v>
      </c>
      <c r="EH69">
        <v>0</v>
      </c>
      <c r="EI69">
        <v>6.1947200000000001E-2</v>
      </c>
      <c r="EJ69">
        <v>0</v>
      </c>
      <c r="EK69">
        <v>-27.2104</v>
      </c>
      <c r="EL69">
        <v>-0.201739</v>
      </c>
      <c r="EM69">
        <v>31.118500000000001</v>
      </c>
      <c r="EN69">
        <v>31.118500000000001</v>
      </c>
      <c r="EO69">
        <v>0</v>
      </c>
      <c r="EP69">
        <v>0</v>
      </c>
      <c r="EQ69">
        <v>0</v>
      </c>
      <c r="ES69">
        <v>0</v>
      </c>
      <c r="ET69">
        <v>0</v>
      </c>
      <c r="EV69">
        <v>0</v>
      </c>
      <c r="EW69">
        <v>0</v>
      </c>
      <c r="EX69">
        <v>0.685832</v>
      </c>
      <c r="EY69">
        <v>2.8188200000000001</v>
      </c>
      <c r="EZ69">
        <v>0</v>
      </c>
      <c r="FA69">
        <v>0</v>
      </c>
      <c r="FB69">
        <v>0.77920199999999995</v>
      </c>
      <c r="FC69">
        <v>1.52766</v>
      </c>
      <c r="FD69">
        <v>5.8115199999999998</v>
      </c>
      <c r="FE69">
        <v>1.56168</v>
      </c>
      <c r="FF69">
        <v>0</v>
      </c>
      <c r="FG69">
        <v>6.5513799999999999E-3</v>
      </c>
      <c r="FH69">
        <v>0</v>
      </c>
      <c r="FI69">
        <v>0</v>
      </c>
      <c r="FJ69">
        <v>0</v>
      </c>
      <c r="FK69">
        <v>7.3797499999999996</v>
      </c>
      <c r="FL69">
        <v>0.78908199999999995</v>
      </c>
      <c r="FM69">
        <v>0.33648899999999998</v>
      </c>
      <c r="FN69">
        <v>0.49112099999999997</v>
      </c>
      <c r="FO69">
        <v>0</v>
      </c>
      <c r="FP69">
        <v>0</v>
      </c>
      <c r="FQ69">
        <v>0.94483200000000001</v>
      </c>
      <c r="FR69">
        <v>1.52766</v>
      </c>
      <c r="FS69">
        <v>2.8525499999999999</v>
      </c>
      <c r="FT69">
        <v>1.56168</v>
      </c>
      <c r="FU69">
        <v>0</v>
      </c>
      <c r="FV69">
        <v>6.5513799999999999E-3</v>
      </c>
      <c r="FW69">
        <v>0</v>
      </c>
      <c r="FX69">
        <v>-0.62650600000000001</v>
      </c>
      <c r="FY69">
        <v>-0.61013499999999998</v>
      </c>
      <c r="FZ69">
        <v>4.4207799999999997</v>
      </c>
      <c r="GA69" t="s">
        <v>275</v>
      </c>
      <c r="GB69" t="s">
        <v>353</v>
      </c>
      <c r="GC69" t="s">
        <v>244</v>
      </c>
      <c r="GD69" t="s">
        <v>276</v>
      </c>
      <c r="GE69" t="s">
        <v>277</v>
      </c>
      <c r="GF69" t="s">
        <v>354</v>
      </c>
      <c r="GG69" t="s">
        <v>355</v>
      </c>
      <c r="GH69" t="s">
        <v>356</v>
      </c>
      <c r="GK69">
        <v>0</v>
      </c>
      <c r="GL69">
        <v>3.6235200000000001</v>
      </c>
      <c r="GM69">
        <v>7.0805400000000001</v>
      </c>
      <c r="GN69">
        <v>0</v>
      </c>
      <c r="GO69">
        <v>0</v>
      </c>
      <c r="GP69">
        <v>0.991147</v>
      </c>
      <c r="GQ69">
        <v>4.2902399999999998</v>
      </c>
      <c r="GR69">
        <v>15.98</v>
      </c>
      <c r="GS69">
        <v>4.5420100000000003</v>
      </c>
      <c r="GT69">
        <v>0</v>
      </c>
      <c r="GU69">
        <v>1.83987E-2</v>
      </c>
      <c r="GV69">
        <v>0</v>
      </c>
      <c r="GW69">
        <v>0</v>
      </c>
      <c r="GX69">
        <v>0</v>
      </c>
      <c r="GY69">
        <v>20.54</v>
      </c>
      <c r="GZ69">
        <v>0.83195399999999997</v>
      </c>
      <c r="HA69">
        <v>0</v>
      </c>
      <c r="HB69">
        <v>0</v>
      </c>
      <c r="HC69">
        <v>0</v>
      </c>
      <c r="HD69">
        <v>0</v>
      </c>
      <c r="HE69">
        <v>0</v>
      </c>
      <c r="HF69">
        <v>0</v>
      </c>
      <c r="HG69">
        <v>0.83</v>
      </c>
      <c r="HH69">
        <v>0</v>
      </c>
      <c r="HI69">
        <v>0</v>
      </c>
      <c r="HJ69">
        <v>0</v>
      </c>
      <c r="HK69">
        <v>0</v>
      </c>
      <c r="HL69">
        <v>0.83</v>
      </c>
      <c r="HM69">
        <v>0.43536599999999998</v>
      </c>
      <c r="HN69">
        <v>3.1105700000000001</v>
      </c>
      <c r="HO69">
        <v>1.5087200000000001</v>
      </c>
      <c r="HP69">
        <v>0</v>
      </c>
      <c r="HQ69">
        <v>0</v>
      </c>
      <c r="HR69">
        <v>1.5966400000000001</v>
      </c>
      <c r="HS69">
        <v>4.2902399999999998</v>
      </c>
      <c r="HT69">
        <v>5.65</v>
      </c>
      <c r="HU69">
        <v>4.5420100000000003</v>
      </c>
      <c r="HV69">
        <v>0</v>
      </c>
      <c r="HW69">
        <v>1.83987E-2</v>
      </c>
      <c r="HX69">
        <v>0</v>
      </c>
      <c r="HY69">
        <v>-4.8862300000000003</v>
      </c>
      <c r="HZ69">
        <v>-0.413053</v>
      </c>
      <c r="IA69">
        <v>10.210000000000001</v>
      </c>
      <c r="IB69">
        <v>0</v>
      </c>
      <c r="IC69">
        <v>0</v>
      </c>
      <c r="ID69">
        <v>0</v>
      </c>
      <c r="IE69">
        <v>0</v>
      </c>
      <c r="IF69">
        <v>0</v>
      </c>
      <c r="IG69">
        <v>0</v>
      </c>
      <c r="IH69">
        <v>0</v>
      </c>
      <c r="II69">
        <v>0</v>
      </c>
      <c r="IJ69">
        <v>0</v>
      </c>
      <c r="IK69">
        <v>0</v>
      </c>
      <c r="IL69">
        <v>0</v>
      </c>
      <c r="IM69">
        <v>0</v>
      </c>
      <c r="IN69">
        <v>0</v>
      </c>
      <c r="IO69">
        <v>0.55772900000000003</v>
      </c>
      <c r="IP69">
        <v>2.7881100000000001</v>
      </c>
      <c r="IQ69">
        <v>5.4481000000000002</v>
      </c>
      <c r="IR69">
        <v>0</v>
      </c>
      <c r="IS69">
        <v>0</v>
      </c>
      <c r="IT69">
        <v>0.76263599999999998</v>
      </c>
      <c r="IU69">
        <v>3.30111</v>
      </c>
      <c r="IV69">
        <v>12.857699999999999</v>
      </c>
      <c r="IW69">
        <v>3.4948399999999999</v>
      </c>
      <c r="IX69">
        <v>0</v>
      </c>
      <c r="IY69">
        <v>1.4156800000000001E-2</v>
      </c>
      <c r="IZ69">
        <v>0</v>
      </c>
      <c r="JA69">
        <v>0</v>
      </c>
      <c r="JB69">
        <v>0</v>
      </c>
      <c r="JC69">
        <v>16.366700000000002</v>
      </c>
      <c r="JD69">
        <v>0.33499200000000001</v>
      </c>
      <c r="JE69">
        <v>2.3934199999999999</v>
      </c>
      <c r="JF69">
        <v>1.1608799999999999</v>
      </c>
      <c r="JG69">
        <v>0</v>
      </c>
      <c r="JH69">
        <v>0</v>
      </c>
      <c r="JI69">
        <v>1.2285299999999999</v>
      </c>
      <c r="JJ69">
        <v>3.30111</v>
      </c>
      <c r="JK69">
        <v>4.3414099999999998</v>
      </c>
      <c r="JL69">
        <v>3.4948399999999999</v>
      </c>
      <c r="JM69">
        <v>0</v>
      </c>
      <c r="JN69">
        <v>1.4156800000000001E-2</v>
      </c>
      <c r="JO69">
        <v>0</v>
      </c>
      <c r="JP69">
        <v>-3.7597</v>
      </c>
      <c r="JQ69">
        <v>-0.31782199999999999</v>
      </c>
      <c r="JR69">
        <v>7.8504100000000001</v>
      </c>
    </row>
    <row r="70" spans="1:278" x14ac:dyDescent="0.3">
      <c r="A70" s="3"/>
      <c r="B70" s="20">
        <v>45968.630520833336</v>
      </c>
      <c r="C70" t="s">
        <v>103</v>
      </c>
      <c r="D70" t="s">
        <v>103</v>
      </c>
      <c r="E70" t="s">
        <v>212</v>
      </c>
      <c r="F70" t="s">
        <v>243</v>
      </c>
      <c r="G70">
        <v>24563.1</v>
      </c>
      <c r="H70">
        <v>24692.3</v>
      </c>
      <c r="I70" t="s">
        <v>72</v>
      </c>
      <c r="J70" s="14">
        <v>3.8194444444444448E-2</v>
      </c>
      <c r="K70" t="s">
        <v>74</v>
      </c>
      <c r="L70">
        <v>-44.2</v>
      </c>
      <c r="M70" t="s">
        <v>73</v>
      </c>
      <c r="N70" t="s">
        <v>73</v>
      </c>
      <c r="O70" t="s">
        <v>329</v>
      </c>
      <c r="P70">
        <v>0</v>
      </c>
      <c r="Q70">
        <v>108647</v>
      </c>
      <c r="R70">
        <v>106858</v>
      </c>
      <c r="S70">
        <v>0</v>
      </c>
      <c r="T70">
        <v>0</v>
      </c>
      <c r="U70">
        <v>12308.5</v>
      </c>
      <c r="V70">
        <v>72944.600000000006</v>
      </c>
      <c r="W70">
        <v>300759</v>
      </c>
      <c r="X70">
        <v>77659.3</v>
      </c>
      <c r="Y70">
        <v>0</v>
      </c>
      <c r="Z70">
        <v>312.82299999999998</v>
      </c>
      <c r="AA70">
        <v>0</v>
      </c>
      <c r="AB70">
        <v>0</v>
      </c>
      <c r="AC70">
        <v>0</v>
      </c>
      <c r="AD70">
        <v>378731</v>
      </c>
      <c r="AE70">
        <v>152.28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152.28</v>
      </c>
      <c r="AM70">
        <v>0</v>
      </c>
      <c r="AN70">
        <v>0</v>
      </c>
      <c r="AO70">
        <v>0</v>
      </c>
      <c r="AP70">
        <v>0</v>
      </c>
      <c r="AQ70">
        <v>152.28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0.38366600000000001</v>
      </c>
      <c r="BF70">
        <v>20.590599999999998</v>
      </c>
      <c r="BG70">
        <v>21.853200000000001</v>
      </c>
      <c r="BH70">
        <v>0</v>
      </c>
      <c r="BI70">
        <v>0</v>
      </c>
      <c r="BJ70">
        <v>2.6375700000000002</v>
      </c>
      <c r="BK70">
        <v>14.445</v>
      </c>
      <c r="BL70">
        <v>0</v>
      </c>
      <c r="BM70">
        <v>59.91</v>
      </c>
      <c r="BN70">
        <v>15.353999999999999</v>
      </c>
      <c r="BO70">
        <v>0</v>
      </c>
      <c r="BP70">
        <v>6.1947200000000001E-2</v>
      </c>
      <c r="BQ70">
        <v>0</v>
      </c>
      <c r="BR70">
        <v>0</v>
      </c>
      <c r="BS70">
        <v>0</v>
      </c>
      <c r="BT70">
        <v>75.325900000000004</v>
      </c>
      <c r="BU70">
        <v>74.942300000000003</v>
      </c>
      <c r="BV70">
        <v>0.38366600000000001</v>
      </c>
      <c r="BW70">
        <v>0</v>
      </c>
      <c r="BX70">
        <v>0</v>
      </c>
      <c r="BZ70">
        <v>0</v>
      </c>
      <c r="CA70">
        <v>0</v>
      </c>
      <c r="CC70">
        <v>0</v>
      </c>
      <c r="CG70" t="s">
        <v>73</v>
      </c>
      <c r="CH70" t="s">
        <v>73</v>
      </c>
      <c r="CI70" t="s">
        <v>334</v>
      </c>
      <c r="CJ70">
        <v>2245.08</v>
      </c>
      <c r="CK70">
        <v>94342.5</v>
      </c>
      <c r="CL70">
        <v>26632.5</v>
      </c>
      <c r="CM70">
        <v>0</v>
      </c>
      <c r="CN70">
        <v>0</v>
      </c>
      <c r="CO70">
        <v>23118.5</v>
      </c>
      <c r="CP70">
        <v>72944.600000000006</v>
      </c>
      <c r="CQ70">
        <v>57118.8</v>
      </c>
      <c r="CR70">
        <v>77659.3</v>
      </c>
      <c r="CS70">
        <v>0</v>
      </c>
      <c r="CT70">
        <v>312.82299999999998</v>
      </c>
      <c r="CU70">
        <v>0</v>
      </c>
      <c r="CV70">
        <v>-162627</v>
      </c>
      <c r="CW70">
        <v>463.10500000000002</v>
      </c>
      <c r="CX70">
        <v>135091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0.66137199999999996</v>
      </c>
      <c r="DZ70">
        <v>17.850999999999999</v>
      </c>
      <c r="EA70">
        <v>5.3609900000000001</v>
      </c>
      <c r="EB70">
        <v>0</v>
      </c>
      <c r="EC70">
        <v>0</v>
      </c>
      <c r="ED70">
        <v>4.7962999999999996</v>
      </c>
      <c r="EE70">
        <v>14.445</v>
      </c>
      <c r="EF70">
        <v>15.702500000000001</v>
      </c>
      <c r="EG70">
        <v>15.353999999999999</v>
      </c>
      <c r="EH70">
        <v>0</v>
      </c>
      <c r="EI70">
        <v>6.1947200000000001E-2</v>
      </c>
      <c r="EJ70">
        <v>0</v>
      </c>
      <c r="EK70">
        <v>-27.2104</v>
      </c>
      <c r="EL70">
        <v>-0.201739</v>
      </c>
      <c r="EM70">
        <v>31.118500000000001</v>
      </c>
      <c r="EN70">
        <v>31.118500000000001</v>
      </c>
      <c r="EO70">
        <v>0</v>
      </c>
      <c r="EP70">
        <v>0</v>
      </c>
      <c r="EQ70">
        <v>0</v>
      </c>
      <c r="ES70">
        <v>0</v>
      </c>
      <c r="ET70">
        <v>0</v>
      </c>
      <c r="EV70">
        <v>0</v>
      </c>
      <c r="EW70">
        <v>0</v>
      </c>
      <c r="EX70">
        <v>0.685832</v>
      </c>
      <c r="EY70">
        <v>2.8188200000000001</v>
      </c>
      <c r="EZ70">
        <v>0</v>
      </c>
      <c r="FA70">
        <v>0</v>
      </c>
      <c r="FB70">
        <v>0.77920199999999995</v>
      </c>
      <c r="FC70">
        <v>1.52766</v>
      </c>
      <c r="FD70">
        <v>5.8115199999999998</v>
      </c>
      <c r="FE70">
        <v>1.56168</v>
      </c>
      <c r="FF70">
        <v>0</v>
      </c>
      <c r="FG70">
        <v>6.5513799999999999E-3</v>
      </c>
      <c r="FH70">
        <v>0</v>
      </c>
      <c r="FI70">
        <v>0</v>
      </c>
      <c r="FJ70">
        <v>0</v>
      </c>
      <c r="FK70">
        <v>7.3797499999999996</v>
      </c>
      <c r="FL70">
        <v>0.78908199999999995</v>
      </c>
      <c r="FM70">
        <v>0.33648899999999998</v>
      </c>
      <c r="FN70">
        <v>0.49112099999999997</v>
      </c>
      <c r="FO70">
        <v>0</v>
      </c>
      <c r="FP70">
        <v>0</v>
      </c>
      <c r="FQ70">
        <v>0.94483200000000001</v>
      </c>
      <c r="FR70">
        <v>1.52766</v>
      </c>
      <c r="FS70">
        <v>2.8525499999999999</v>
      </c>
      <c r="FT70">
        <v>1.56168</v>
      </c>
      <c r="FU70">
        <v>0</v>
      </c>
      <c r="FV70">
        <v>6.5513799999999999E-3</v>
      </c>
      <c r="FW70">
        <v>0</v>
      </c>
      <c r="FX70">
        <v>-0.62650600000000001</v>
      </c>
      <c r="FY70">
        <v>-0.61013499999999998</v>
      </c>
      <c r="FZ70">
        <v>4.4207799999999997</v>
      </c>
      <c r="GA70" t="s">
        <v>275</v>
      </c>
      <c r="GB70" t="s">
        <v>353</v>
      </c>
      <c r="GC70" t="s">
        <v>244</v>
      </c>
      <c r="GD70" t="s">
        <v>276</v>
      </c>
      <c r="GE70" t="s">
        <v>277</v>
      </c>
      <c r="GF70" t="s">
        <v>354</v>
      </c>
      <c r="GG70" t="s">
        <v>355</v>
      </c>
      <c r="GH70" t="s">
        <v>356</v>
      </c>
      <c r="GK70">
        <v>0</v>
      </c>
      <c r="GL70">
        <v>3.6235200000000001</v>
      </c>
      <c r="GM70">
        <v>7.0805400000000001</v>
      </c>
      <c r="GN70">
        <v>0</v>
      </c>
      <c r="GO70">
        <v>0</v>
      </c>
      <c r="GP70">
        <v>0.991147</v>
      </c>
      <c r="GQ70">
        <v>4.2902399999999998</v>
      </c>
      <c r="GR70">
        <v>15.98</v>
      </c>
      <c r="GS70">
        <v>4.5420100000000003</v>
      </c>
      <c r="GT70">
        <v>0</v>
      </c>
      <c r="GU70">
        <v>1.83987E-2</v>
      </c>
      <c r="GV70">
        <v>0</v>
      </c>
      <c r="GW70">
        <v>0</v>
      </c>
      <c r="GX70">
        <v>0</v>
      </c>
      <c r="GY70">
        <v>20.54</v>
      </c>
      <c r="GZ70">
        <v>0.83195399999999997</v>
      </c>
      <c r="HA70">
        <v>0</v>
      </c>
      <c r="HB70">
        <v>0</v>
      </c>
      <c r="HC70">
        <v>0</v>
      </c>
      <c r="HD70">
        <v>0</v>
      </c>
      <c r="HE70">
        <v>0</v>
      </c>
      <c r="HF70">
        <v>0</v>
      </c>
      <c r="HG70">
        <v>0.83</v>
      </c>
      <c r="HH70">
        <v>0</v>
      </c>
      <c r="HI70">
        <v>0</v>
      </c>
      <c r="HJ70">
        <v>0</v>
      </c>
      <c r="HK70">
        <v>0</v>
      </c>
      <c r="HL70">
        <v>0.83</v>
      </c>
      <c r="HM70">
        <v>0.43536599999999998</v>
      </c>
      <c r="HN70">
        <v>3.1105700000000001</v>
      </c>
      <c r="HO70">
        <v>1.5087200000000001</v>
      </c>
      <c r="HP70">
        <v>0</v>
      </c>
      <c r="HQ70">
        <v>0</v>
      </c>
      <c r="HR70">
        <v>1.5966400000000001</v>
      </c>
      <c r="HS70">
        <v>4.2902399999999998</v>
      </c>
      <c r="HT70">
        <v>5.65</v>
      </c>
      <c r="HU70">
        <v>4.5420100000000003</v>
      </c>
      <c r="HV70">
        <v>0</v>
      </c>
      <c r="HW70">
        <v>1.83987E-2</v>
      </c>
      <c r="HX70">
        <v>0</v>
      </c>
      <c r="HY70">
        <v>-4.8862300000000003</v>
      </c>
      <c r="HZ70">
        <v>-0.413053</v>
      </c>
      <c r="IA70">
        <v>10.210000000000001</v>
      </c>
      <c r="IB70">
        <v>0</v>
      </c>
      <c r="IC70">
        <v>0</v>
      </c>
      <c r="ID70">
        <v>0</v>
      </c>
      <c r="IE70">
        <v>0</v>
      </c>
      <c r="IF70">
        <v>0</v>
      </c>
      <c r="IG70">
        <v>0</v>
      </c>
      <c r="IH70">
        <v>0</v>
      </c>
      <c r="II70">
        <v>0</v>
      </c>
      <c r="IJ70">
        <v>0</v>
      </c>
      <c r="IK70">
        <v>0</v>
      </c>
      <c r="IL70">
        <v>0</v>
      </c>
      <c r="IM70">
        <v>0</v>
      </c>
      <c r="IN70">
        <v>0</v>
      </c>
      <c r="IO70">
        <v>0.55772900000000003</v>
      </c>
      <c r="IP70">
        <v>2.7881100000000001</v>
      </c>
      <c r="IQ70">
        <v>5.4481000000000002</v>
      </c>
      <c r="IR70">
        <v>0</v>
      </c>
      <c r="IS70">
        <v>0</v>
      </c>
      <c r="IT70">
        <v>0.76263599999999998</v>
      </c>
      <c r="IU70">
        <v>3.30111</v>
      </c>
      <c r="IV70">
        <v>12.857699999999999</v>
      </c>
      <c r="IW70">
        <v>3.4948399999999999</v>
      </c>
      <c r="IX70">
        <v>0</v>
      </c>
      <c r="IY70">
        <v>1.4156800000000001E-2</v>
      </c>
      <c r="IZ70">
        <v>0</v>
      </c>
      <c r="JA70">
        <v>0</v>
      </c>
      <c r="JB70">
        <v>0</v>
      </c>
      <c r="JC70">
        <v>16.366700000000002</v>
      </c>
      <c r="JD70">
        <v>0.33499200000000001</v>
      </c>
      <c r="JE70">
        <v>2.3934199999999999</v>
      </c>
      <c r="JF70">
        <v>1.1608799999999999</v>
      </c>
      <c r="JG70">
        <v>0</v>
      </c>
      <c r="JH70">
        <v>0</v>
      </c>
      <c r="JI70">
        <v>1.2285299999999999</v>
      </c>
      <c r="JJ70">
        <v>3.30111</v>
      </c>
      <c r="JK70">
        <v>4.3414099999999998</v>
      </c>
      <c r="JL70">
        <v>3.4948399999999999</v>
      </c>
      <c r="JM70">
        <v>0</v>
      </c>
      <c r="JN70">
        <v>1.4156800000000001E-2</v>
      </c>
      <c r="JO70">
        <v>0</v>
      </c>
      <c r="JP70">
        <v>-3.7597</v>
      </c>
      <c r="JQ70">
        <v>-0.31782199999999999</v>
      </c>
      <c r="JR70">
        <v>7.8504100000000001</v>
      </c>
    </row>
    <row r="71" spans="1:278" x14ac:dyDescent="0.3">
      <c r="A71" s="3"/>
      <c r="B71" s="20">
        <v>45968.631180555552</v>
      </c>
      <c r="C71" t="s">
        <v>104</v>
      </c>
      <c r="D71" t="s">
        <v>104</v>
      </c>
      <c r="E71" t="s">
        <v>212</v>
      </c>
      <c r="F71" t="s">
        <v>243</v>
      </c>
      <c r="G71">
        <v>24563.1</v>
      </c>
      <c r="H71">
        <v>24692.3</v>
      </c>
      <c r="I71" t="s">
        <v>72</v>
      </c>
      <c r="J71" s="14">
        <v>3.6111111111111108E-2</v>
      </c>
      <c r="K71" t="s">
        <v>74</v>
      </c>
      <c r="L71">
        <v>-44.01</v>
      </c>
      <c r="M71" t="s">
        <v>73</v>
      </c>
      <c r="N71" t="s">
        <v>73</v>
      </c>
      <c r="O71" t="s">
        <v>329</v>
      </c>
      <c r="P71">
        <v>0</v>
      </c>
      <c r="Q71">
        <v>108647</v>
      </c>
      <c r="R71">
        <v>106858</v>
      </c>
      <c r="S71">
        <v>0</v>
      </c>
      <c r="T71">
        <v>0</v>
      </c>
      <c r="U71">
        <v>11442.2</v>
      </c>
      <c r="V71">
        <v>72944.600000000006</v>
      </c>
      <c r="W71">
        <v>299892</v>
      </c>
      <c r="X71">
        <v>77659.3</v>
      </c>
      <c r="Y71">
        <v>0</v>
      </c>
      <c r="Z71">
        <v>312.82299999999998</v>
      </c>
      <c r="AA71">
        <v>0</v>
      </c>
      <c r="AB71">
        <v>0</v>
      </c>
      <c r="AC71">
        <v>0</v>
      </c>
      <c r="AD71">
        <v>377864</v>
      </c>
      <c r="AE71">
        <v>152.28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152.28</v>
      </c>
      <c r="AM71">
        <v>0</v>
      </c>
      <c r="AN71">
        <v>0</v>
      </c>
      <c r="AO71">
        <v>0</v>
      </c>
      <c r="AP71">
        <v>0</v>
      </c>
      <c r="AQ71">
        <v>152.28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0.38366600000000001</v>
      </c>
      <c r="BF71">
        <v>20.590599999999998</v>
      </c>
      <c r="BG71">
        <v>21.853200000000001</v>
      </c>
      <c r="BH71">
        <v>0</v>
      </c>
      <c r="BI71">
        <v>0</v>
      </c>
      <c r="BJ71">
        <v>2.4518200000000001</v>
      </c>
      <c r="BK71">
        <v>14.445</v>
      </c>
      <c r="BL71">
        <v>0</v>
      </c>
      <c r="BM71">
        <v>59.724200000000003</v>
      </c>
      <c r="BN71">
        <v>15.353999999999999</v>
      </c>
      <c r="BO71">
        <v>0</v>
      </c>
      <c r="BP71">
        <v>6.1947200000000001E-2</v>
      </c>
      <c r="BQ71">
        <v>0</v>
      </c>
      <c r="BR71">
        <v>0</v>
      </c>
      <c r="BS71">
        <v>0</v>
      </c>
      <c r="BT71">
        <v>75.140199999999993</v>
      </c>
      <c r="BU71">
        <v>74.756500000000003</v>
      </c>
      <c r="BV71">
        <v>0.38366600000000001</v>
      </c>
      <c r="BW71">
        <v>0</v>
      </c>
      <c r="BX71">
        <v>0</v>
      </c>
      <c r="BZ71">
        <v>0</v>
      </c>
      <c r="CA71">
        <v>0</v>
      </c>
      <c r="CC71">
        <v>0</v>
      </c>
      <c r="CG71" t="s">
        <v>73</v>
      </c>
      <c r="CH71" t="s">
        <v>73</v>
      </c>
      <c r="CI71" t="s">
        <v>334</v>
      </c>
      <c r="CJ71">
        <v>2245.08</v>
      </c>
      <c r="CK71">
        <v>94342.5</v>
      </c>
      <c r="CL71">
        <v>26632.5</v>
      </c>
      <c r="CM71">
        <v>0</v>
      </c>
      <c r="CN71">
        <v>0</v>
      </c>
      <c r="CO71">
        <v>23118.5</v>
      </c>
      <c r="CP71">
        <v>72944.600000000006</v>
      </c>
      <c r="CQ71">
        <v>57118.8</v>
      </c>
      <c r="CR71">
        <v>77659.3</v>
      </c>
      <c r="CS71">
        <v>0</v>
      </c>
      <c r="CT71">
        <v>312.82299999999998</v>
      </c>
      <c r="CU71">
        <v>0</v>
      </c>
      <c r="CV71">
        <v>-162627</v>
      </c>
      <c r="CW71">
        <v>463.10500000000002</v>
      </c>
      <c r="CX71">
        <v>135091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0.66137199999999996</v>
      </c>
      <c r="DZ71">
        <v>17.850999999999999</v>
      </c>
      <c r="EA71">
        <v>5.3609900000000001</v>
      </c>
      <c r="EB71">
        <v>0</v>
      </c>
      <c r="EC71">
        <v>0</v>
      </c>
      <c r="ED71">
        <v>4.7962999999999996</v>
      </c>
      <c r="EE71">
        <v>14.445</v>
      </c>
      <c r="EF71">
        <v>15.702500000000001</v>
      </c>
      <c r="EG71">
        <v>15.353999999999999</v>
      </c>
      <c r="EH71">
        <v>0</v>
      </c>
      <c r="EI71">
        <v>6.1947200000000001E-2</v>
      </c>
      <c r="EJ71">
        <v>0</v>
      </c>
      <c r="EK71">
        <v>-27.2104</v>
      </c>
      <c r="EL71">
        <v>-0.201739</v>
      </c>
      <c r="EM71">
        <v>31.118500000000001</v>
      </c>
      <c r="EN71">
        <v>31.118500000000001</v>
      </c>
      <c r="EO71">
        <v>0</v>
      </c>
      <c r="EP71">
        <v>0</v>
      </c>
      <c r="EQ71">
        <v>0</v>
      </c>
      <c r="ES71">
        <v>0</v>
      </c>
      <c r="ET71">
        <v>0</v>
      </c>
      <c r="EV71">
        <v>0</v>
      </c>
      <c r="EW71">
        <v>0</v>
      </c>
      <c r="EX71">
        <v>0.685832</v>
      </c>
      <c r="EY71">
        <v>2.8188200000000001</v>
      </c>
      <c r="EZ71">
        <v>0</v>
      </c>
      <c r="FA71">
        <v>0</v>
      </c>
      <c r="FB71">
        <v>0.72399599999999997</v>
      </c>
      <c r="FC71">
        <v>1.52766</v>
      </c>
      <c r="FD71">
        <v>5.75631</v>
      </c>
      <c r="FE71">
        <v>1.56168</v>
      </c>
      <c r="FF71">
        <v>0</v>
      </c>
      <c r="FG71">
        <v>6.5513799999999999E-3</v>
      </c>
      <c r="FH71">
        <v>0</v>
      </c>
      <c r="FI71">
        <v>0</v>
      </c>
      <c r="FJ71">
        <v>0</v>
      </c>
      <c r="FK71">
        <v>7.3245399999999998</v>
      </c>
      <c r="FL71">
        <v>0.78908199999999995</v>
      </c>
      <c r="FM71">
        <v>0.33648899999999998</v>
      </c>
      <c r="FN71">
        <v>0.49112099999999997</v>
      </c>
      <c r="FO71">
        <v>0</v>
      </c>
      <c r="FP71">
        <v>0</v>
      </c>
      <c r="FQ71">
        <v>0.94483200000000001</v>
      </c>
      <c r="FR71">
        <v>1.52766</v>
      </c>
      <c r="FS71">
        <v>2.8525499999999999</v>
      </c>
      <c r="FT71">
        <v>1.56168</v>
      </c>
      <c r="FU71">
        <v>0</v>
      </c>
      <c r="FV71">
        <v>6.5513799999999999E-3</v>
      </c>
      <c r="FW71">
        <v>0</v>
      </c>
      <c r="FX71">
        <v>-0.62650600000000001</v>
      </c>
      <c r="FY71">
        <v>-0.61013499999999998</v>
      </c>
      <c r="FZ71">
        <v>4.4207799999999997</v>
      </c>
      <c r="GA71" t="s">
        <v>275</v>
      </c>
      <c r="GB71" t="s">
        <v>353</v>
      </c>
      <c r="GC71" t="s">
        <v>244</v>
      </c>
      <c r="GD71" t="s">
        <v>276</v>
      </c>
      <c r="GE71" t="s">
        <v>277</v>
      </c>
      <c r="GF71" t="s">
        <v>354</v>
      </c>
      <c r="GG71" t="s">
        <v>355</v>
      </c>
      <c r="GH71" t="s">
        <v>356</v>
      </c>
      <c r="GK71">
        <v>0</v>
      </c>
      <c r="GL71">
        <v>3.6235200000000001</v>
      </c>
      <c r="GM71">
        <v>7.0805400000000001</v>
      </c>
      <c r="GN71">
        <v>0</v>
      </c>
      <c r="GO71">
        <v>0</v>
      </c>
      <c r="GP71">
        <v>0.92126699999999995</v>
      </c>
      <c r="GQ71">
        <v>4.2902399999999998</v>
      </c>
      <c r="GR71">
        <v>15.91</v>
      </c>
      <c r="GS71">
        <v>4.5420100000000003</v>
      </c>
      <c r="GT71">
        <v>0</v>
      </c>
      <c r="GU71">
        <v>1.83987E-2</v>
      </c>
      <c r="GV71">
        <v>0</v>
      </c>
      <c r="GW71">
        <v>0</v>
      </c>
      <c r="GX71">
        <v>0</v>
      </c>
      <c r="GY71">
        <v>20.47</v>
      </c>
      <c r="GZ71">
        <v>0.83195399999999997</v>
      </c>
      <c r="HA71">
        <v>0</v>
      </c>
      <c r="HB71">
        <v>0</v>
      </c>
      <c r="HC71">
        <v>0</v>
      </c>
      <c r="HD71">
        <v>0</v>
      </c>
      <c r="HE71">
        <v>0</v>
      </c>
      <c r="HF71">
        <v>0</v>
      </c>
      <c r="HG71">
        <v>0.83</v>
      </c>
      <c r="HH71">
        <v>0</v>
      </c>
      <c r="HI71">
        <v>0</v>
      </c>
      <c r="HJ71">
        <v>0</v>
      </c>
      <c r="HK71">
        <v>0</v>
      </c>
      <c r="HL71">
        <v>0.83</v>
      </c>
      <c r="HM71">
        <v>0.43536599999999998</v>
      </c>
      <c r="HN71">
        <v>3.1105700000000001</v>
      </c>
      <c r="HO71">
        <v>1.5087200000000001</v>
      </c>
      <c r="HP71">
        <v>0</v>
      </c>
      <c r="HQ71">
        <v>0</v>
      </c>
      <c r="HR71">
        <v>1.5966400000000001</v>
      </c>
      <c r="HS71">
        <v>4.2902399999999998</v>
      </c>
      <c r="HT71">
        <v>5.65</v>
      </c>
      <c r="HU71">
        <v>4.5420100000000003</v>
      </c>
      <c r="HV71">
        <v>0</v>
      </c>
      <c r="HW71">
        <v>1.83987E-2</v>
      </c>
      <c r="HX71">
        <v>0</v>
      </c>
      <c r="HY71">
        <v>-4.8862300000000003</v>
      </c>
      <c r="HZ71">
        <v>-0.413053</v>
      </c>
      <c r="IA71">
        <v>10.210000000000001</v>
      </c>
      <c r="IB71">
        <v>0</v>
      </c>
      <c r="IC71">
        <v>0</v>
      </c>
      <c r="ID71">
        <v>0</v>
      </c>
      <c r="IE71">
        <v>0</v>
      </c>
      <c r="IF71">
        <v>0</v>
      </c>
      <c r="IG71">
        <v>0</v>
      </c>
      <c r="IH71">
        <v>0</v>
      </c>
      <c r="II71">
        <v>0</v>
      </c>
      <c r="IJ71">
        <v>0</v>
      </c>
      <c r="IK71">
        <v>0</v>
      </c>
      <c r="IL71">
        <v>0</v>
      </c>
      <c r="IM71">
        <v>0</v>
      </c>
      <c r="IN71">
        <v>0</v>
      </c>
      <c r="IO71">
        <v>0.55772900000000003</v>
      </c>
      <c r="IP71">
        <v>2.7881100000000001</v>
      </c>
      <c r="IQ71">
        <v>5.4481000000000002</v>
      </c>
      <c r="IR71">
        <v>0</v>
      </c>
      <c r="IS71">
        <v>0</v>
      </c>
      <c r="IT71">
        <v>0.708866</v>
      </c>
      <c r="IU71">
        <v>3.30111</v>
      </c>
      <c r="IV71">
        <v>12.803900000000001</v>
      </c>
      <c r="IW71">
        <v>3.4948399999999999</v>
      </c>
      <c r="IX71">
        <v>0</v>
      </c>
      <c r="IY71">
        <v>1.4156800000000001E-2</v>
      </c>
      <c r="IZ71">
        <v>0</v>
      </c>
      <c r="JA71">
        <v>0</v>
      </c>
      <c r="JB71">
        <v>0</v>
      </c>
      <c r="JC71">
        <v>16.312899999999999</v>
      </c>
      <c r="JD71">
        <v>0.33499200000000001</v>
      </c>
      <c r="JE71">
        <v>2.3934199999999999</v>
      </c>
      <c r="JF71">
        <v>1.1608799999999999</v>
      </c>
      <c r="JG71">
        <v>0</v>
      </c>
      <c r="JH71">
        <v>0</v>
      </c>
      <c r="JI71">
        <v>1.2285299999999999</v>
      </c>
      <c r="JJ71">
        <v>3.30111</v>
      </c>
      <c r="JK71">
        <v>4.3414099999999998</v>
      </c>
      <c r="JL71">
        <v>3.4948399999999999</v>
      </c>
      <c r="JM71">
        <v>0</v>
      </c>
      <c r="JN71">
        <v>1.4156800000000001E-2</v>
      </c>
      <c r="JO71">
        <v>0</v>
      </c>
      <c r="JP71">
        <v>-3.7597</v>
      </c>
      <c r="JQ71">
        <v>-0.31782199999999999</v>
      </c>
      <c r="JR71">
        <v>7.8504100000000001</v>
      </c>
    </row>
    <row r="72" spans="1:278" x14ac:dyDescent="0.3">
      <c r="A72" s="3"/>
      <c r="B72" s="20">
        <v>45968.631840277776</v>
      </c>
      <c r="C72" t="s">
        <v>105</v>
      </c>
      <c r="D72" t="s">
        <v>105</v>
      </c>
      <c r="E72" t="s">
        <v>212</v>
      </c>
      <c r="F72" t="s">
        <v>243</v>
      </c>
      <c r="G72">
        <v>24563.1</v>
      </c>
      <c r="H72">
        <v>24692.3</v>
      </c>
      <c r="I72" t="s">
        <v>72</v>
      </c>
      <c r="J72" s="14">
        <v>3.6111111111111108E-2</v>
      </c>
      <c r="K72" t="s">
        <v>74</v>
      </c>
      <c r="L72">
        <v>-43.88</v>
      </c>
      <c r="M72" t="s">
        <v>73</v>
      </c>
      <c r="N72" t="s">
        <v>73</v>
      </c>
      <c r="O72" t="s">
        <v>250</v>
      </c>
      <c r="P72">
        <v>0</v>
      </c>
      <c r="Q72">
        <v>106556</v>
      </c>
      <c r="R72">
        <v>106897</v>
      </c>
      <c r="S72">
        <v>0</v>
      </c>
      <c r="T72">
        <v>0</v>
      </c>
      <c r="U72">
        <v>11720.7</v>
      </c>
      <c r="V72">
        <v>72944.600000000006</v>
      </c>
      <c r="W72">
        <v>298119</v>
      </c>
      <c r="X72">
        <v>77659.3</v>
      </c>
      <c r="Y72">
        <v>0</v>
      </c>
      <c r="Z72">
        <v>312.82299999999998</v>
      </c>
      <c r="AA72">
        <v>0</v>
      </c>
      <c r="AB72">
        <v>0</v>
      </c>
      <c r="AC72">
        <v>0</v>
      </c>
      <c r="AD72">
        <v>376091</v>
      </c>
      <c r="AE72">
        <v>245.6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245.6</v>
      </c>
      <c r="AM72">
        <v>0</v>
      </c>
      <c r="AN72">
        <v>0</v>
      </c>
      <c r="AO72">
        <v>0</v>
      </c>
      <c r="AP72">
        <v>0</v>
      </c>
      <c r="AQ72">
        <v>245.6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0.62190000000000001</v>
      </c>
      <c r="BF72">
        <v>20.2011</v>
      </c>
      <c r="BG72">
        <v>21.856000000000002</v>
      </c>
      <c r="BH72">
        <v>0</v>
      </c>
      <c r="BI72">
        <v>0</v>
      </c>
      <c r="BJ72">
        <v>2.4630399999999999</v>
      </c>
      <c r="BK72">
        <v>14.445</v>
      </c>
      <c r="BL72">
        <v>0</v>
      </c>
      <c r="BM72">
        <v>59.587000000000003</v>
      </c>
      <c r="BN72">
        <v>15.353999999999999</v>
      </c>
      <c r="BO72">
        <v>0</v>
      </c>
      <c r="BP72">
        <v>6.1947200000000001E-2</v>
      </c>
      <c r="BQ72">
        <v>0</v>
      </c>
      <c r="BR72">
        <v>0</v>
      </c>
      <c r="BS72">
        <v>0</v>
      </c>
      <c r="BT72">
        <v>75.003</v>
      </c>
      <c r="BU72">
        <v>74.381100000000004</v>
      </c>
      <c r="BV72">
        <v>0.62190000000000001</v>
      </c>
      <c r="BW72">
        <v>0</v>
      </c>
      <c r="BX72">
        <v>0</v>
      </c>
      <c r="BZ72">
        <v>0</v>
      </c>
      <c r="CA72">
        <v>1</v>
      </c>
      <c r="CB72" t="s">
        <v>252</v>
      </c>
      <c r="CC72">
        <v>0</v>
      </c>
      <c r="CG72" t="s">
        <v>73</v>
      </c>
      <c r="CH72" t="s">
        <v>73</v>
      </c>
      <c r="CI72" t="s">
        <v>334</v>
      </c>
      <c r="CJ72">
        <v>2245.08</v>
      </c>
      <c r="CK72">
        <v>94342.5</v>
      </c>
      <c r="CL72">
        <v>26632.5</v>
      </c>
      <c r="CM72">
        <v>0</v>
      </c>
      <c r="CN72">
        <v>0</v>
      </c>
      <c r="CO72">
        <v>23118.5</v>
      </c>
      <c r="CP72">
        <v>72944.600000000006</v>
      </c>
      <c r="CQ72">
        <v>57118.8</v>
      </c>
      <c r="CR72">
        <v>77659.3</v>
      </c>
      <c r="CS72">
        <v>0</v>
      </c>
      <c r="CT72">
        <v>312.82299999999998</v>
      </c>
      <c r="CU72">
        <v>0</v>
      </c>
      <c r="CV72">
        <v>-162627</v>
      </c>
      <c r="CW72">
        <v>463.10500000000002</v>
      </c>
      <c r="CX72">
        <v>135091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0.66137199999999996</v>
      </c>
      <c r="DZ72">
        <v>17.850999999999999</v>
      </c>
      <c r="EA72">
        <v>5.3609900000000001</v>
      </c>
      <c r="EB72">
        <v>0</v>
      </c>
      <c r="EC72">
        <v>0</v>
      </c>
      <c r="ED72">
        <v>4.7962999999999996</v>
      </c>
      <c r="EE72">
        <v>14.445</v>
      </c>
      <c r="EF72">
        <v>15.702500000000001</v>
      </c>
      <c r="EG72">
        <v>15.353999999999999</v>
      </c>
      <c r="EH72">
        <v>0</v>
      </c>
      <c r="EI72">
        <v>6.1947200000000001E-2</v>
      </c>
      <c r="EJ72">
        <v>0</v>
      </c>
      <c r="EK72">
        <v>-27.2104</v>
      </c>
      <c r="EL72">
        <v>-0.201739</v>
      </c>
      <c r="EM72">
        <v>31.118500000000001</v>
      </c>
      <c r="EN72">
        <v>31.118500000000001</v>
      </c>
      <c r="EO72">
        <v>0</v>
      </c>
      <c r="EP72">
        <v>0</v>
      </c>
      <c r="EQ72">
        <v>0</v>
      </c>
      <c r="ES72">
        <v>0</v>
      </c>
      <c r="ET72">
        <v>0</v>
      </c>
      <c r="EV72">
        <v>0</v>
      </c>
      <c r="EW72">
        <v>0</v>
      </c>
      <c r="EX72">
        <v>0.67872600000000005</v>
      </c>
      <c r="EY72">
        <v>2.8108200000000001</v>
      </c>
      <c r="EZ72">
        <v>0</v>
      </c>
      <c r="FA72">
        <v>0</v>
      </c>
      <c r="FB72">
        <v>0.62170199999999998</v>
      </c>
      <c r="FC72">
        <v>1.52766</v>
      </c>
      <c r="FD72">
        <v>5.6389100000000001</v>
      </c>
      <c r="FE72">
        <v>1.56168</v>
      </c>
      <c r="FF72">
        <v>0</v>
      </c>
      <c r="FG72">
        <v>6.5513799999999999E-3</v>
      </c>
      <c r="FH72">
        <v>0</v>
      </c>
      <c r="FI72">
        <v>0</v>
      </c>
      <c r="FJ72">
        <v>0</v>
      </c>
      <c r="FK72">
        <v>7.2071399999999999</v>
      </c>
      <c r="FL72">
        <v>0.78908199999999995</v>
      </c>
      <c r="FM72">
        <v>0.33648899999999998</v>
      </c>
      <c r="FN72">
        <v>0.49112099999999997</v>
      </c>
      <c r="FO72">
        <v>0</v>
      </c>
      <c r="FP72">
        <v>0</v>
      </c>
      <c r="FQ72">
        <v>0.94483200000000001</v>
      </c>
      <c r="FR72">
        <v>1.52766</v>
      </c>
      <c r="FS72">
        <v>2.8525499999999999</v>
      </c>
      <c r="FT72">
        <v>1.56168</v>
      </c>
      <c r="FU72">
        <v>0</v>
      </c>
      <c r="FV72">
        <v>6.5513799999999999E-3</v>
      </c>
      <c r="FW72">
        <v>0</v>
      </c>
      <c r="FX72">
        <v>-0.62650600000000001</v>
      </c>
      <c r="FY72">
        <v>-0.61013499999999998</v>
      </c>
      <c r="FZ72">
        <v>4.4207799999999997</v>
      </c>
      <c r="GA72" t="s">
        <v>275</v>
      </c>
      <c r="GB72" t="s">
        <v>353</v>
      </c>
      <c r="GC72" t="s">
        <v>244</v>
      </c>
      <c r="GD72" t="s">
        <v>276</v>
      </c>
      <c r="GE72" t="s">
        <v>277</v>
      </c>
      <c r="GF72" t="s">
        <v>354</v>
      </c>
      <c r="GG72" t="s">
        <v>355</v>
      </c>
      <c r="GH72" t="s">
        <v>356</v>
      </c>
      <c r="GK72">
        <v>0</v>
      </c>
      <c r="GL72">
        <v>3.5553599999999999</v>
      </c>
      <c r="GM72">
        <v>7.0765700000000002</v>
      </c>
      <c r="GN72">
        <v>0</v>
      </c>
      <c r="GO72">
        <v>0</v>
      </c>
      <c r="GP72">
        <v>0.86056999999999995</v>
      </c>
      <c r="GQ72">
        <v>4.2902399999999998</v>
      </c>
      <c r="GR72">
        <v>15.79</v>
      </c>
      <c r="GS72">
        <v>4.5420100000000003</v>
      </c>
      <c r="GT72">
        <v>0</v>
      </c>
      <c r="GU72">
        <v>1.83987E-2</v>
      </c>
      <c r="GV72">
        <v>0</v>
      </c>
      <c r="GW72">
        <v>0</v>
      </c>
      <c r="GX72">
        <v>0</v>
      </c>
      <c r="GY72">
        <v>20.350000000000001</v>
      </c>
      <c r="GZ72">
        <v>1.34179</v>
      </c>
      <c r="HA72">
        <v>0</v>
      </c>
      <c r="HB72">
        <v>0</v>
      </c>
      <c r="HC72">
        <v>0</v>
      </c>
      <c r="HD72">
        <v>0</v>
      </c>
      <c r="HE72">
        <v>0</v>
      </c>
      <c r="HF72">
        <v>0</v>
      </c>
      <c r="HG72">
        <v>1.34</v>
      </c>
      <c r="HH72">
        <v>0</v>
      </c>
      <c r="HI72">
        <v>0</v>
      </c>
      <c r="HJ72">
        <v>0</v>
      </c>
      <c r="HK72">
        <v>0</v>
      </c>
      <c r="HL72">
        <v>1.34</v>
      </c>
      <c r="HM72">
        <v>0.43536599999999998</v>
      </c>
      <c r="HN72">
        <v>3.1105700000000001</v>
      </c>
      <c r="HO72">
        <v>1.5087200000000001</v>
      </c>
      <c r="HP72">
        <v>0</v>
      </c>
      <c r="HQ72">
        <v>0</v>
      </c>
      <c r="HR72">
        <v>1.5966400000000001</v>
      </c>
      <c r="HS72">
        <v>4.2902399999999998</v>
      </c>
      <c r="HT72">
        <v>5.65</v>
      </c>
      <c r="HU72">
        <v>4.5420100000000003</v>
      </c>
      <c r="HV72">
        <v>0</v>
      </c>
      <c r="HW72">
        <v>1.83987E-2</v>
      </c>
      <c r="HX72">
        <v>0</v>
      </c>
      <c r="HY72">
        <v>-4.8862300000000003</v>
      </c>
      <c r="HZ72">
        <v>-0.413053</v>
      </c>
      <c r="IA72">
        <v>10.210000000000001</v>
      </c>
      <c r="IB72">
        <v>0</v>
      </c>
      <c r="IC72">
        <v>0</v>
      </c>
      <c r="ID72">
        <v>0</v>
      </c>
      <c r="IE72">
        <v>0</v>
      </c>
      <c r="IF72">
        <v>0</v>
      </c>
      <c r="IG72">
        <v>0</v>
      </c>
      <c r="IH72">
        <v>0</v>
      </c>
      <c r="II72">
        <v>0</v>
      </c>
      <c r="IJ72">
        <v>0</v>
      </c>
      <c r="IK72">
        <v>0</v>
      </c>
      <c r="IL72">
        <v>0</v>
      </c>
      <c r="IM72">
        <v>0</v>
      </c>
      <c r="IN72">
        <v>0</v>
      </c>
      <c r="IO72">
        <v>0.89951400000000004</v>
      </c>
      <c r="IP72">
        <v>2.7356600000000002</v>
      </c>
      <c r="IQ72">
        <v>5.4450500000000002</v>
      </c>
      <c r="IR72">
        <v>0</v>
      </c>
      <c r="IS72">
        <v>0</v>
      </c>
      <c r="IT72">
        <v>0.66216299999999995</v>
      </c>
      <c r="IU72">
        <v>3.30111</v>
      </c>
      <c r="IV72">
        <v>13.0435</v>
      </c>
      <c r="IW72">
        <v>3.4948399999999999</v>
      </c>
      <c r="IX72">
        <v>0</v>
      </c>
      <c r="IY72">
        <v>1.4156800000000001E-2</v>
      </c>
      <c r="IZ72">
        <v>0</v>
      </c>
      <c r="JA72">
        <v>0</v>
      </c>
      <c r="JB72">
        <v>0</v>
      </c>
      <c r="JC72">
        <v>16.552499999999998</v>
      </c>
      <c r="JD72">
        <v>0.33499200000000001</v>
      </c>
      <c r="JE72">
        <v>2.3934199999999999</v>
      </c>
      <c r="JF72">
        <v>1.1608799999999999</v>
      </c>
      <c r="JG72">
        <v>0</v>
      </c>
      <c r="JH72">
        <v>0</v>
      </c>
      <c r="JI72">
        <v>1.2285299999999999</v>
      </c>
      <c r="JJ72">
        <v>3.30111</v>
      </c>
      <c r="JK72">
        <v>4.3414099999999998</v>
      </c>
      <c r="JL72">
        <v>3.4948399999999999</v>
      </c>
      <c r="JM72">
        <v>0</v>
      </c>
      <c r="JN72">
        <v>1.4156800000000001E-2</v>
      </c>
      <c r="JO72">
        <v>0</v>
      </c>
      <c r="JP72">
        <v>-3.7597</v>
      </c>
      <c r="JQ72">
        <v>-0.31782199999999999</v>
      </c>
      <c r="JR72">
        <v>7.8504100000000001</v>
      </c>
    </row>
    <row r="73" spans="1:278" x14ac:dyDescent="0.3">
      <c r="A73" s="3"/>
      <c r="B73" s="20">
        <v>45968.632465277777</v>
      </c>
      <c r="C73" t="s">
        <v>106</v>
      </c>
      <c r="D73" t="s">
        <v>106</v>
      </c>
      <c r="E73" t="s">
        <v>212</v>
      </c>
      <c r="F73" t="s">
        <v>243</v>
      </c>
      <c r="G73">
        <v>24563.1</v>
      </c>
      <c r="H73">
        <v>24692.3</v>
      </c>
      <c r="I73" t="s">
        <v>72</v>
      </c>
      <c r="J73" s="14">
        <v>3.4722222222222224E-2</v>
      </c>
      <c r="K73" t="s">
        <v>74</v>
      </c>
      <c r="L73">
        <v>-43.72</v>
      </c>
      <c r="M73" t="s">
        <v>73</v>
      </c>
      <c r="N73" t="s">
        <v>73</v>
      </c>
      <c r="O73" t="s">
        <v>251</v>
      </c>
      <c r="P73">
        <v>0</v>
      </c>
      <c r="Q73">
        <v>108647</v>
      </c>
      <c r="R73">
        <v>106008</v>
      </c>
      <c r="S73">
        <v>0</v>
      </c>
      <c r="T73">
        <v>0</v>
      </c>
      <c r="U73">
        <v>0</v>
      </c>
      <c r="V73">
        <v>72944.600000000006</v>
      </c>
      <c r="W73">
        <v>287599</v>
      </c>
      <c r="X73">
        <v>77659.3</v>
      </c>
      <c r="Y73">
        <v>0</v>
      </c>
      <c r="Z73">
        <v>312.82299999999998</v>
      </c>
      <c r="AA73">
        <v>0</v>
      </c>
      <c r="AB73">
        <v>0</v>
      </c>
      <c r="AC73">
        <v>0</v>
      </c>
      <c r="AD73">
        <v>365572</v>
      </c>
      <c r="AE73">
        <v>152.28</v>
      </c>
      <c r="AF73">
        <v>0</v>
      </c>
      <c r="AG73">
        <v>0</v>
      </c>
      <c r="AH73">
        <v>0</v>
      </c>
      <c r="AI73">
        <v>0</v>
      </c>
      <c r="AJ73">
        <v>1065.27</v>
      </c>
      <c r="AK73">
        <v>0</v>
      </c>
      <c r="AL73">
        <v>1217.55</v>
      </c>
      <c r="AM73">
        <v>0</v>
      </c>
      <c r="AN73">
        <v>0</v>
      </c>
      <c r="AO73">
        <v>0</v>
      </c>
      <c r="AP73">
        <v>0</v>
      </c>
      <c r="AQ73">
        <v>1217.55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0.38366600000000001</v>
      </c>
      <c r="BF73">
        <v>20.590599999999998</v>
      </c>
      <c r="BG73">
        <v>21.667300000000001</v>
      </c>
      <c r="BH73">
        <v>0</v>
      </c>
      <c r="BI73">
        <v>0</v>
      </c>
      <c r="BJ73">
        <v>2.3399200000000002</v>
      </c>
      <c r="BK73">
        <v>14.445</v>
      </c>
      <c r="BL73">
        <v>0</v>
      </c>
      <c r="BM73">
        <v>59.426400000000001</v>
      </c>
      <c r="BN73">
        <v>15.353999999999999</v>
      </c>
      <c r="BO73">
        <v>0</v>
      </c>
      <c r="BP73">
        <v>6.1947200000000001E-2</v>
      </c>
      <c r="BQ73">
        <v>0</v>
      </c>
      <c r="BR73">
        <v>0</v>
      </c>
      <c r="BS73">
        <v>0</v>
      </c>
      <c r="BT73">
        <v>74.842399999999998</v>
      </c>
      <c r="BU73">
        <v>72.118799999999993</v>
      </c>
      <c r="BV73">
        <v>2.7235900000000002</v>
      </c>
      <c r="BW73">
        <v>0</v>
      </c>
      <c r="BX73">
        <v>0</v>
      </c>
      <c r="BZ73">
        <v>0</v>
      </c>
      <c r="CA73">
        <v>0</v>
      </c>
      <c r="CC73">
        <v>0</v>
      </c>
      <c r="CG73" t="s">
        <v>73</v>
      </c>
      <c r="CH73" t="s">
        <v>73</v>
      </c>
      <c r="CI73" t="s">
        <v>334</v>
      </c>
      <c r="CJ73">
        <v>2245.08</v>
      </c>
      <c r="CK73">
        <v>94342.5</v>
      </c>
      <c r="CL73">
        <v>26632.5</v>
      </c>
      <c r="CM73">
        <v>0</v>
      </c>
      <c r="CN73">
        <v>0</v>
      </c>
      <c r="CO73">
        <v>23118.5</v>
      </c>
      <c r="CP73">
        <v>72944.600000000006</v>
      </c>
      <c r="CQ73">
        <v>57118.8</v>
      </c>
      <c r="CR73">
        <v>77659.3</v>
      </c>
      <c r="CS73">
        <v>0</v>
      </c>
      <c r="CT73">
        <v>312.82299999999998</v>
      </c>
      <c r="CU73">
        <v>0</v>
      </c>
      <c r="CV73">
        <v>-162627</v>
      </c>
      <c r="CW73">
        <v>463.10500000000002</v>
      </c>
      <c r="CX73">
        <v>135091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0.66137199999999996</v>
      </c>
      <c r="DZ73">
        <v>17.850999999999999</v>
      </c>
      <c r="EA73">
        <v>5.3609900000000001</v>
      </c>
      <c r="EB73">
        <v>0</v>
      </c>
      <c r="EC73">
        <v>0</v>
      </c>
      <c r="ED73">
        <v>4.7962999999999996</v>
      </c>
      <c r="EE73">
        <v>14.445</v>
      </c>
      <c r="EF73">
        <v>15.702500000000001</v>
      </c>
      <c r="EG73">
        <v>15.353999999999999</v>
      </c>
      <c r="EH73">
        <v>0</v>
      </c>
      <c r="EI73">
        <v>6.1947200000000001E-2</v>
      </c>
      <c r="EJ73">
        <v>0</v>
      </c>
      <c r="EK73">
        <v>-27.2104</v>
      </c>
      <c r="EL73">
        <v>-0.201739</v>
      </c>
      <c r="EM73">
        <v>31.118500000000001</v>
      </c>
      <c r="EN73">
        <v>31.118500000000001</v>
      </c>
      <c r="EO73">
        <v>0</v>
      </c>
      <c r="EP73">
        <v>0</v>
      </c>
      <c r="EQ73">
        <v>0</v>
      </c>
      <c r="ES73">
        <v>0</v>
      </c>
      <c r="ET73">
        <v>0</v>
      </c>
      <c r="EV73">
        <v>0</v>
      </c>
      <c r="EW73">
        <v>0</v>
      </c>
      <c r="EX73">
        <v>0.685832</v>
      </c>
      <c r="EY73">
        <v>2.7553999999999998</v>
      </c>
      <c r="EZ73">
        <v>0</v>
      </c>
      <c r="FA73">
        <v>0</v>
      </c>
      <c r="FB73">
        <v>0</v>
      </c>
      <c r="FC73">
        <v>1.52766</v>
      </c>
      <c r="FD73">
        <v>4.9688999999999997</v>
      </c>
      <c r="FE73">
        <v>1.56168</v>
      </c>
      <c r="FF73">
        <v>0</v>
      </c>
      <c r="FG73">
        <v>6.5513799999999999E-3</v>
      </c>
      <c r="FH73">
        <v>0</v>
      </c>
      <c r="FI73">
        <v>0</v>
      </c>
      <c r="FJ73">
        <v>0</v>
      </c>
      <c r="FK73">
        <v>6.5371300000000003</v>
      </c>
      <c r="FL73">
        <v>0.78908199999999995</v>
      </c>
      <c r="FM73">
        <v>0.33648899999999998</v>
      </c>
      <c r="FN73">
        <v>0.49112099999999997</v>
      </c>
      <c r="FO73">
        <v>0</v>
      </c>
      <c r="FP73">
        <v>0</v>
      </c>
      <c r="FQ73">
        <v>0.94483200000000001</v>
      </c>
      <c r="FR73">
        <v>1.52766</v>
      </c>
      <c r="FS73">
        <v>2.8525499999999999</v>
      </c>
      <c r="FT73">
        <v>1.56168</v>
      </c>
      <c r="FU73">
        <v>0</v>
      </c>
      <c r="FV73">
        <v>6.5513799999999999E-3</v>
      </c>
      <c r="FW73">
        <v>0</v>
      </c>
      <c r="FX73">
        <v>-0.62650600000000001</v>
      </c>
      <c r="FY73">
        <v>-0.61013499999999998</v>
      </c>
      <c r="FZ73">
        <v>4.4207799999999997</v>
      </c>
      <c r="GA73" t="s">
        <v>275</v>
      </c>
      <c r="GB73" t="s">
        <v>353</v>
      </c>
      <c r="GC73" t="s">
        <v>244</v>
      </c>
      <c r="GD73" t="s">
        <v>276</v>
      </c>
      <c r="GE73" t="s">
        <v>277</v>
      </c>
      <c r="GF73" t="s">
        <v>354</v>
      </c>
      <c r="GG73" t="s">
        <v>355</v>
      </c>
      <c r="GH73" t="s">
        <v>356</v>
      </c>
      <c r="GK73">
        <v>0</v>
      </c>
      <c r="GL73">
        <v>3.6235200000000001</v>
      </c>
      <c r="GM73">
        <v>7.0060500000000001</v>
      </c>
      <c r="GN73">
        <v>0</v>
      </c>
      <c r="GO73">
        <v>0</v>
      </c>
      <c r="GP73">
        <v>0</v>
      </c>
      <c r="GQ73">
        <v>4.2902399999999998</v>
      </c>
      <c r="GR73">
        <v>14.92</v>
      </c>
      <c r="GS73">
        <v>4.5420100000000003</v>
      </c>
      <c r="GT73">
        <v>0</v>
      </c>
      <c r="GU73">
        <v>1.83987E-2</v>
      </c>
      <c r="GV73">
        <v>0</v>
      </c>
      <c r="GW73">
        <v>0</v>
      </c>
      <c r="GX73">
        <v>0</v>
      </c>
      <c r="GY73">
        <v>19.48</v>
      </c>
      <c r="GZ73">
        <v>0.83195399999999997</v>
      </c>
      <c r="HA73">
        <v>0</v>
      </c>
      <c r="HB73">
        <v>0</v>
      </c>
      <c r="HC73">
        <v>0</v>
      </c>
      <c r="HD73">
        <v>0</v>
      </c>
      <c r="HE73">
        <v>5.81989</v>
      </c>
      <c r="HF73">
        <v>0</v>
      </c>
      <c r="HG73">
        <v>6.65</v>
      </c>
      <c r="HH73">
        <v>0</v>
      </c>
      <c r="HI73">
        <v>0</v>
      </c>
      <c r="HJ73">
        <v>0</v>
      </c>
      <c r="HK73">
        <v>0</v>
      </c>
      <c r="HL73">
        <v>6.65</v>
      </c>
      <c r="HM73">
        <v>0.43536599999999998</v>
      </c>
      <c r="HN73">
        <v>3.1105700000000001</v>
      </c>
      <c r="HO73">
        <v>1.5087200000000001</v>
      </c>
      <c r="HP73">
        <v>0</v>
      </c>
      <c r="HQ73">
        <v>0</v>
      </c>
      <c r="HR73">
        <v>1.5966400000000001</v>
      </c>
      <c r="HS73">
        <v>4.2902399999999998</v>
      </c>
      <c r="HT73">
        <v>5.65</v>
      </c>
      <c r="HU73">
        <v>4.5420100000000003</v>
      </c>
      <c r="HV73">
        <v>0</v>
      </c>
      <c r="HW73">
        <v>1.83987E-2</v>
      </c>
      <c r="HX73">
        <v>0</v>
      </c>
      <c r="HY73">
        <v>-4.8862300000000003</v>
      </c>
      <c r="HZ73">
        <v>-0.413053</v>
      </c>
      <c r="IA73">
        <v>10.210000000000001</v>
      </c>
      <c r="IB73">
        <v>0</v>
      </c>
      <c r="IC73">
        <v>0</v>
      </c>
      <c r="ID73">
        <v>0</v>
      </c>
      <c r="IE73">
        <v>0</v>
      </c>
      <c r="IF73">
        <v>0</v>
      </c>
      <c r="IG73">
        <v>0</v>
      </c>
      <c r="IH73">
        <v>0</v>
      </c>
      <c r="II73">
        <v>0</v>
      </c>
      <c r="IJ73">
        <v>0</v>
      </c>
      <c r="IK73">
        <v>0</v>
      </c>
      <c r="IL73">
        <v>0</v>
      </c>
      <c r="IM73">
        <v>0</v>
      </c>
      <c r="IN73">
        <v>0</v>
      </c>
      <c r="IO73">
        <v>0.55772900000000003</v>
      </c>
      <c r="IP73">
        <v>2.7881100000000001</v>
      </c>
      <c r="IQ73">
        <v>5.39079</v>
      </c>
      <c r="IR73">
        <v>0</v>
      </c>
      <c r="IS73">
        <v>0</v>
      </c>
      <c r="IT73">
        <v>3.9015599999999999</v>
      </c>
      <c r="IU73">
        <v>3.30111</v>
      </c>
      <c r="IV73">
        <v>15.939299999999999</v>
      </c>
      <c r="IW73">
        <v>3.4948399999999999</v>
      </c>
      <c r="IX73">
        <v>0</v>
      </c>
      <c r="IY73">
        <v>1.4156800000000001E-2</v>
      </c>
      <c r="IZ73">
        <v>0</v>
      </c>
      <c r="JA73">
        <v>0</v>
      </c>
      <c r="JB73">
        <v>0</v>
      </c>
      <c r="JC73">
        <v>19.4483</v>
      </c>
      <c r="JD73">
        <v>0.33499200000000001</v>
      </c>
      <c r="JE73">
        <v>2.3934199999999999</v>
      </c>
      <c r="JF73">
        <v>1.1608799999999999</v>
      </c>
      <c r="JG73">
        <v>0</v>
      </c>
      <c r="JH73">
        <v>0</v>
      </c>
      <c r="JI73">
        <v>1.2285299999999999</v>
      </c>
      <c r="JJ73">
        <v>3.30111</v>
      </c>
      <c r="JK73">
        <v>4.3414099999999998</v>
      </c>
      <c r="JL73">
        <v>3.4948399999999999</v>
      </c>
      <c r="JM73">
        <v>0</v>
      </c>
      <c r="JN73">
        <v>1.4156800000000001E-2</v>
      </c>
      <c r="JO73">
        <v>0</v>
      </c>
      <c r="JP73">
        <v>-3.7597</v>
      </c>
      <c r="JQ73">
        <v>-0.31782199999999999</v>
      </c>
      <c r="JR73">
        <v>7.8504100000000001</v>
      </c>
    </row>
    <row r="74" spans="1:278" x14ac:dyDescent="0.3">
      <c r="A74" s="3"/>
      <c r="B74" s="20">
        <v>45968.633101851854</v>
      </c>
      <c r="C74" t="s">
        <v>107</v>
      </c>
      <c r="D74" t="s">
        <v>107</v>
      </c>
      <c r="E74" t="s">
        <v>212</v>
      </c>
      <c r="F74" t="s">
        <v>243</v>
      </c>
      <c r="G74">
        <v>24563.1</v>
      </c>
      <c r="H74">
        <v>24692.3</v>
      </c>
      <c r="I74" t="s">
        <v>72</v>
      </c>
      <c r="J74" s="14">
        <v>3.5416666666666666E-2</v>
      </c>
      <c r="K74" t="s">
        <v>74</v>
      </c>
      <c r="L74">
        <v>-43.36</v>
      </c>
      <c r="M74" t="s">
        <v>73</v>
      </c>
      <c r="N74" t="s">
        <v>73</v>
      </c>
      <c r="O74" t="s">
        <v>251</v>
      </c>
      <c r="P74">
        <v>0</v>
      </c>
      <c r="Q74">
        <v>108647</v>
      </c>
      <c r="R74">
        <v>106008</v>
      </c>
      <c r="S74">
        <v>0</v>
      </c>
      <c r="T74">
        <v>0</v>
      </c>
      <c r="U74">
        <v>0</v>
      </c>
      <c r="V74">
        <v>72944.600000000006</v>
      </c>
      <c r="W74">
        <v>287599</v>
      </c>
      <c r="X74">
        <v>77659.3</v>
      </c>
      <c r="Y74">
        <v>0</v>
      </c>
      <c r="Z74">
        <v>312.82299999999998</v>
      </c>
      <c r="AA74">
        <v>0</v>
      </c>
      <c r="AB74">
        <v>0</v>
      </c>
      <c r="AC74">
        <v>0</v>
      </c>
      <c r="AD74">
        <v>365572</v>
      </c>
      <c r="AE74">
        <v>152.28</v>
      </c>
      <c r="AF74">
        <v>0</v>
      </c>
      <c r="AG74">
        <v>0</v>
      </c>
      <c r="AH74">
        <v>0</v>
      </c>
      <c r="AI74">
        <v>0</v>
      </c>
      <c r="AJ74">
        <v>898.423</v>
      </c>
      <c r="AK74">
        <v>0</v>
      </c>
      <c r="AL74">
        <v>1050.7</v>
      </c>
      <c r="AM74">
        <v>0</v>
      </c>
      <c r="AN74">
        <v>0</v>
      </c>
      <c r="AO74">
        <v>0</v>
      </c>
      <c r="AP74">
        <v>0</v>
      </c>
      <c r="AQ74">
        <v>1050.7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0.38366600000000001</v>
      </c>
      <c r="BF74">
        <v>20.590599999999998</v>
      </c>
      <c r="BG74">
        <v>21.667300000000001</v>
      </c>
      <c r="BH74">
        <v>0</v>
      </c>
      <c r="BI74">
        <v>0</v>
      </c>
      <c r="BJ74">
        <v>1.9754799999999999</v>
      </c>
      <c r="BK74">
        <v>14.445</v>
      </c>
      <c r="BL74">
        <v>0</v>
      </c>
      <c r="BM74">
        <v>59.061999999999998</v>
      </c>
      <c r="BN74">
        <v>15.353999999999999</v>
      </c>
      <c r="BO74">
        <v>0</v>
      </c>
      <c r="BP74">
        <v>6.1947200000000001E-2</v>
      </c>
      <c r="BQ74">
        <v>0</v>
      </c>
      <c r="BR74">
        <v>0</v>
      </c>
      <c r="BS74">
        <v>0</v>
      </c>
      <c r="BT74">
        <v>74.477999999999994</v>
      </c>
      <c r="BU74">
        <v>72.118799999999993</v>
      </c>
      <c r="BV74">
        <v>2.3591500000000001</v>
      </c>
      <c r="BW74">
        <v>0</v>
      </c>
      <c r="BX74">
        <v>0</v>
      </c>
      <c r="BZ74">
        <v>0</v>
      </c>
      <c r="CA74">
        <v>0</v>
      </c>
      <c r="CC74">
        <v>0</v>
      </c>
      <c r="CG74" t="s">
        <v>73</v>
      </c>
      <c r="CH74" t="s">
        <v>73</v>
      </c>
      <c r="CI74" t="s">
        <v>334</v>
      </c>
      <c r="CJ74">
        <v>2245.08</v>
      </c>
      <c r="CK74">
        <v>94342.5</v>
      </c>
      <c r="CL74">
        <v>26632.5</v>
      </c>
      <c r="CM74">
        <v>0</v>
      </c>
      <c r="CN74">
        <v>0</v>
      </c>
      <c r="CO74">
        <v>23118.5</v>
      </c>
      <c r="CP74">
        <v>72944.600000000006</v>
      </c>
      <c r="CQ74">
        <v>57118.8</v>
      </c>
      <c r="CR74">
        <v>77659.3</v>
      </c>
      <c r="CS74">
        <v>0</v>
      </c>
      <c r="CT74">
        <v>312.82299999999998</v>
      </c>
      <c r="CU74">
        <v>0</v>
      </c>
      <c r="CV74">
        <v>-162627</v>
      </c>
      <c r="CW74">
        <v>463.10500000000002</v>
      </c>
      <c r="CX74">
        <v>135091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0.66137199999999996</v>
      </c>
      <c r="DZ74">
        <v>17.850999999999999</v>
      </c>
      <c r="EA74">
        <v>5.3609900000000001</v>
      </c>
      <c r="EB74">
        <v>0</v>
      </c>
      <c r="EC74">
        <v>0</v>
      </c>
      <c r="ED74">
        <v>4.7962999999999996</v>
      </c>
      <c r="EE74">
        <v>14.445</v>
      </c>
      <c r="EF74">
        <v>15.702500000000001</v>
      </c>
      <c r="EG74">
        <v>15.353999999999999</v>
      </c>
      <c r="EH74">
        <v>0</v>
      </c>
      <c r="EI74">
        <v>6.1947200000000001E-2</v>
      </c>
      <c r="EJ74">
        <v>0</v>
      </c>
      <c r="EK74">
        <v>-27.2104</v>
      </c>
      <c r="EL74">
        <v>-0.201739</v>
      </c>
      <c r="EM74">
        <v>31.118500000000001</v>
      </c>
      <c r="EN74">
        <v>31.118500000000001</v>
      </c>
      <c r="EO74">
        <v>0</v>
      </c>
      <c r="EP74">
        <v>0</v>
      </c>
      <c r="EQ74">
        <v>0</v>
      </c>
      <c r="ES74">
        <v>0</v>
      </c>
      <c r="ET74">
        <v>0</v>
      </c>
      <c r="EV74">
        <v>0</v>
      </c>
      <c r="EW74">
        <v>0</v>
      </c>
      <c r="EX74">
        <v>0.685832</v>
      </c>
      <c r="EY74">
        <v>2.7553999999999998</v>
      </c>
      <c r="EZ74">
        <v>0</v>
      </c>
      <c r="FA74">
        <v>0</v>
      </c>
      <c r="FB74">
        <v>0</v>
      </c>
      <c r="FC74">
        <v>1.52766</v>
      </c>
      <c r="FD74">
        <v>4.9688999999999997</v>
      </c>
      <c r="FE74">
        <v>1.56168</v>
      </c>
      <c r="FF74">
        <v>0</v>
      </c>
      <c r="FG74">
        <v>6.5513799999999999E-3</v>
      </c>
      <c r="FH74">
        <v>0</v>
      </c>
      <c r="FI74">
        <v>0</v>
      </c>
      <c r="FJ74">
        <v>0</v>
      </c>
      <c r="FK74">
        <v>6.5371300000000003</v>
      </c>
      <c r="FL74">
        <v>0.78908199999999995</v>
      </c>
      <c r="FM74">
        <v>0.33648899999999998</v>
      </c>
      <c r="FN74">
        <v>0.49112099999999997</v>
      </c>
      <c r="FO74">
        <v>0</v>
      </c>
      <c r="FP74">
        <v>0</v>
      </c>
      <c r="FQ74">
        <v>0.94483200000000001</v>
      </c>
      <c r="FR74">
        <v>1.52766</v>
      </c>
      <c r="FS74">
        <v>2.8525499999999999</v>
      </c>
      <c r="FT74">
        <v>1.56168</v>
      </c>
      <c r="FU74">
        <v>0</v>
      </c>
      <c r="FV74">
        <v>6.5513799999999999E-3</v>
      </c>
      <c r="FW74">
        <v>0</v>
      </c>
      <c r="FX74">
        <v>-0.62650600000000001</v>
      </c>
      <c r="FY74">
        <v>-0.61013499999999998</v>
      </c>
      <c r="FZ74">
        <v>4.4207799999999997</v>
      </c>
      <c r="GA74" t="s">
        <v>275</v>
      </c>
      <c r="GB74" t="s">
        <v>353</v>
      </c>
      <c r="GC74" t="s">
        <v>244</v>
      </c>
      <c r="GD74" t="s">
        <v>276</v>
      </c>
      <c r="GE74" t="s">
        <v>277</v>
      </c>
      <c r="GF74" t="s">
        <v>354</v>
      </c>
      <c r="GG74" t="s">
        <v>355</v>
      </c>
      <c r="GH74" t="s">
        <v>356</v>
      </c>
      <c r="GK74">
        <v>0</v>
      </c>
      <c r="GL74">
        <v>3.6235200000000001</v>
      </c>
      <c r="GM74">
        <v>7.0060500000000001</v>
      </c>
      <c r="GN74">
        <v>0</v>
      </c>
      <c r="GO74">
        <v>0</v>
      </c>
      <c r="GP74">
        <v>0</v>
      </c>
      <c r="GQ74">
        <v>4.2902399999999998</v>
      </c>
      <c r="GR74">
        <v>14.92</v>
      </c>
      <c r="GS74">
        <v>4.5420100000000003</v>
      </c>
      <c r="GT74">
        <v>0</v>
      </c>
      <c r="GU74">
        <v>1.83987E-2</v>
      </c>
      <c r="GV74">
        <v>0</v>
      </c>
      <c r="GW74">
        <v>0</v>
      </c>
      <c r="GX74">
        <v>0</v>
      </c>
      <c r="GY74">
        <v>19.48</v>
      </c>
      <c r="GZ74">
        <v>0.83195399999999997</v>
      </c>
      <c r="HA74">
        <v>0</v>
      </c>
      <c r="HB74">
        <v>0</v>
      </c>
      <c r="HC74">
        <v>0</v>
      </c>
      <c r="HD74">
        <v>0</v>
      </c>
      <c r="HE74">
        <v>4.9083500000000004</v>
      </c>
      <c r="HF74">
        <v>0</v>
      </c>
      <c r="HG74">
        <v>5.74</v>
      </c>
      <c r="HH74">
        <v>0</v>
      </c>
      <c r="HI74">
        <v>0</v>
      </c>
      <c r="HJ74">
        <v>0</v>
      </c>
      <c r="HK74">
        <v>0</v>
      </c>
      <c r="HL74">
        <v>5.74</v>
      </c>
      <c r="HM74">
        <v>0.43536599999999998</v>
      </c>
      <c r="HN74">
        <v>3.1105700000000001</v>
      </c>
      <c r="HO74">
        <v>1.5087200000000001</v>
      </c>
      <c r="HP74">
        <v>0</v>
      </c>
      <c r="HQ74">
        <v>0</v>
      </c>
      <c r="HR74">
        <v>1.5966400000000001</v>
      </c>
      <c r="HS74">
        <v>4.2902399999999998</v>
      </c>
      <c r="HT74">
        <v>5.65</v>
      </c>
      <c r="HU74">
        <v>4.5420100000000003</v>
      </c>
      <c r="HV74">
        <v>0</v>
      </c>
      <c r="HW74">
        <v>1.83987E-2</v>
      </c>
      <c r="HX74">
        <v>0</v>
      </c>
      <c r="HY74">
        <v>-4.8862300000000003</v>
      </c>
      <c r="HZ74">
        <v>-0.413053</v>
      </c>
      <c r="IA74">
        <v>10.210000000000001</v>
      </c>
      <c r="IB74">
        <v>0</v>
      </c>
      <c r="IC74">
        <v>0</v>
      </c>
      <c r="ID74">
        <v>0</v>
      </c>
      <c r="IE74">
        <v>0</v>
      </c>
      <c r="IF74">
        <v>0</v>
      </c>
      <c r="IG74">
        <v>0</v>
      </c>
      <c r="IH74">
        <v>0</v>
      </c>
      <c r="II74">
        <v>0</v>
      </c>
      <c r="IJ74">
        <v>0</v>
      </c>
      <c r="IK74">
        <v>0</v>
      </c>
      <c r="IL74">
        <v>0</v>
      </c>
      <c r="IM74">
        <v>0</v>
      </c>
      <c r="IN74">
        <v>0</v>
      </c>
      <c r="IO74">
        <v>0.55772900000000003</v>
      </c>
      <c r="IP74">
        <v>2.7881100000000001</v>
      </c>
      <c r="IQ74">
        <v>5.39079</v>
      </c>
      <c r="IR74">
        <v>0</v>
      </c>
      <c r="IS74">
        <v>0</v>
      </c>
      <c r="IT74">
        <v>3.2904800000000001</v>
      </c>
      <c r="IU74">
        <v>3.30111</v>
      </c>
      <c r="IV74">
        <v>15.328200000000001</v>
      </c>
      <c r="IW74">
        <v>3.4948399999999999</v>
      </c>
      <c r="IX74">
        <v>0</v>
      </c>
      <c r="IY74">
        <v>1.4156800000000001E-2</v>
      </c>
      <c r="IZ74">
        <v>0</v>
      </c>
      <c r="JA74">
        <v>0</v>
      </c>
      <c r="JB74">
        <v>0</v>
      </c>
      <c r="JC74">
        <v>18.837199999999999</v>
      </c>
      <c r="JD74">
        <v>0.33499200000000001</v>
      </c>
      <c r="JE74">
        <v>2.3934199999999999</v>
      </c>
      <c r="JF74">
        <v>1.1608799999999999</v>
      </c>
      <c r="JG74">
        <v>0</v>
      </c>
      <c r="JH74">
        <v>0</v>
      </c>
      <c r="JI74">
        <v>1.2285299999999999</v>
      </c>
      <c r="JJ74">
        <v>3.30111</v>
      </c>
      <c r="JK74">
        <v>4.3414099999999998</v>
      </c>
      <c r="JL74">
        <v>3.4948399999999999</v>
      </c>
      <c r="JM74">
        <v>0</v>
      </c>
      <c r="JN74">
        <v>1.4156800000000001E-2</v>
      </c>
      <c r="JO74">
        <v>0</v>
      </c>
      <c r="JP74">
        <v>-3.7597</v>
      </c>
      <c r="JQ74">
        <v>-0.31782199999999999</v>
      </c>
      <c r="JR74">
        <v>7.8504100000000001</v>
      </c>
    </row>
    <row r="75" spans="1:278" x14ac:dyDescent="0.3">
      <c r="A75" s="3"/>
      <c r="B75" s="20">
        <v>45968.633726851855</v>
      </c>
      <c r="C75" t="s">
        <v>108</v>
      </c>
      <c r="D75" t="s">
        <v>108</v>
      </c>
      <c r="E75" t="s">
        <v>212</v>
      </c>
      <c r="F75" t="s">
        <v>243</v>
      </c>
      <c r="G75">
        <v>24563.1</v>
      </c>
      <c r="H75">
        <v>24692.3</v>
      </c>
      <c r="I75" t="s">
        <v>72</v>
      </c>
      <c r="J75" s="14">
        <v>3.4722222222222224E-2</v>
      </c>
      <c r="K75" t="s">
        <v>74</v>
      </c>
      <c r="L75">
        <v>-46.23</v>
      </c>
      <c r="M75" t="s">
        <v>73</v>
      </c>
      <c r="N75" t="s">
        <v>73</v>
      </c>
      <c r="O75" t="s">
        <v>339</v>
      </c>
      <c r="P75">
        <v>0</v>
      </c>
      <c r="Q75">
        <v>108647</v>
      </c>
      <c r="R75">
        <v>106008</v>
      </c>
      <c r="S75">
        <v>0</v>
      </c>
      <c r="T75">
        <v>0</v>
      </c>
      <c r="U75">
        <v>23359.8</v>
      </c>
      <c r="V75">
        <v>72944.600000000006</v>
      </c>
      <c r="W75">
        <v>310959</v>
      </c>
      <c r="X75">
        <v>77659.3</v>
      </c>
      <c r="Y75">
        <v>0</v>
      </c>
      <c r="Z75">
        <v>312.82299999999998</v>
      </c>
      <c r="AA75">
        <v>0</v>
      </c>
      <c r="AB75">
        <v>0</v>
      </c>
      <c r="AC75">
        <v>0</v>
      </c>
      <c r="AD75">
        <v>388931</v>
      </c>
      <c r="AE75">
        <v>152.28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152.28</v>
      </c>
      <c r="AM75">
        <v>0</v>
      </c>
      <c r="AN75">
        <v>0</v>
      </c>
      <c r="AO75">
        <v>0</v>
      </c>
      <c r="AP75">
        <v>0</v>
      </c>
      <c r="AQ75">
        <v>152.28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0.38366600000000001</v>
      </c>
      <c r="BF75">
        <v>20.590599999999998</v>
      </c>
      <c r="BG75">
        <v>21.667300000000001</v>
      </c>
      <c r="BH75">
        <v>0</v>
      </c>
      <c r="BI75">
        <v>0</v>
      </c>
      <c r="BJ75">
        <v>4.8466899999999997</v>
      </c>
      <c r="BK75">
        <v>14.445</v>
      </c>
      <c r="BL75">
        <v>0</v>
      </c>
      <c r="BM75">
        <v>61.933199999999999</v>
      </c>
      <c r="BN75">
        <v>15.353999999999999</v>
      </c>
      <c r="BO75">
        <v>0</v>
      </c>
      <c r="BP75">
        <v>6.1947200000000001E-2</v>
      </c>
      <c r="BQ75">
        <v>0</v>
      </c>
      <c r="BR75">
        <v>0</v>
      </c>
      <c r="BS75">
        <v>0</v>
      </c>
      <c r="BT75">
        <v>77.349199999999996</v>
      </c>
      <c r="BU75">
        <v>76.965500000000006</v>
      </c>
      <c r="BV75">
        <v>0.38366600000000001</v>
      </c>
      <c r="BW75">
        <v>0</v>
      </c>
      <c r="BX75">
        <v>0</v>
      </c>
      <c r="BZ75">
        <v>0</v>
      </c>
      <c r="CA75">
        <v>0</v>
      </c>
      <c r="CC75">
        <v>0</v>
      </c>
      <c r="CG75" t="s">
        <v>73</v>
      </c>
      <c r="CH75" t="s">
        <v>73</v>
      </c>
      <c r="CI75" t="s">
        <v>334</v>
      </c>
      <c r="CJ75">
        <v>2245.08</v>
      </c>
      <c r="CK75">
        <v>94342.5</v>
      </c>
      <c r="CL75">
        <v>26632.5</v>
      </c>
      <c r="CM75">
        <v>0</v>
      </c>
      <c r="CN75">
        <v>0</v>
      </c>
      <c r="CO75">
        <v>23118.5</v>
      </c>
      <c r="CP75">
        <v>72944.600000000006</v>
      </c>
      <c r="CQ75">
        <v>57118.8</v>
      </c>
      <c r="CR75">
        <v>77659.3</v>
      </c>
      <c r="CS75">
        <v>0</v>
      </c>
      <c r="CT75">
        <v>312.82299999999998</v>
      </c>
      <c r="CU75">
        <v>0</v>
      </c>
      <c r="CV75">
        <v>-162627</v>
      </c>
      <c r="CW75">
        <v>463.10500000000002</v>
      </c>
      <c r="CX75">
        <v>135091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0.66137199999999996</v>
      </c>
      <c r="DZ75">
        <v>17.850999999999999</v>
      </c>
      <c r="EA75">
        <v>5.3609900000000001</v>
      </c>
      <c r="EB75">
        <v>0</v>
      </c>
      <c r="EC75">
        <v>0</v>
      </c>
      <c r="ED75">
        <v>4.7962999999999996</v>
      </c>
      <c r="EE75">
        <v>14.445</v>
      </c>
      <c r="EF75">
        <v>15.702500000000001</v>
      </c>
      <c r="EG75">
        <v>15.353999999999999</v>
      </c>
      <c r="EH75">
        <v>0</v>
      </c>
      <c r="EI75">
        <v>6.1947200000000001E-2</v>
      </c>
      <c r="EJ75">
        <v>0</v>
      </c>
      <c r="EK75">
        <v>-27.2104</v>
      </c>
      <c r="EL75">
        <v>-0.201739</v>
      </c>
      <c r="EM75">
        <v>31.118500000000001</v>
      </c>
      <c r="EN75">
        <v>31.118500000000001</v>
      </c>
      <c r="EO75">
        <v>0</v>
      </c>
      <c r="EP75">
        <v>0</v>
      </c>
      <c r="EQ75">
        <v>0</v>
      </c>
      <c r="ES75">
        <v>0</v>
      </c>
      <c r="ET75">
        <v>0</v>
      </c>
      <c r="EV75">
        <v>0</v>
      </c>
      <c r="EW75">
        <v>0</v>
      </c>
      <c r="EX75">
        <v>0.685832</v>
      </c>
      <c r="EY75">
        <v>2.7553999999999998</v>
      </c>
      <c r="EZ75">
        <v>0</v>
      </c>
      <c r="FA75">
        <v>0</v>
      </c>
      <c r="FB75">
        <v>0.95612600000000003</v>
      </c>
      <c r="FC75">
        <v>1.52766</v>
      </c>
      <c r="FD75">
        <v>5.92502</v>
      </c>
      <c r="FE75">
        <v>1.56168</v>
      </c>
      <c r="FF75">
        <v>0</v>
      </c>
      <c r="FG75">
        <v>6.5513799999999999E-3</v>
      </c>
      <c r="FH75">
        <v>0</v>
      </c>
      <c r="FI75">
        <v>0</v>
      </c>
      <c r="FJ75">
        <v>0</v>
      </c>
      <c r="FK75">
        <v>7.4932499999999997</v>
      </c>
      <c r="FL75">
        <v>0.78908199999999995</v>
      </c>
      <c r="FM75">
        <v>0.33648899999999998</v>
      </c>
      <c r="FN75">
        <v>0.49112099999999997</v>
      </c>
      <c r="FO75">
        <v>0</v>
      </c>
      <c r="FP75">
        <v>0</v>
      </c>
      <c r="FQ75">
        <v>0.94483200000000001</v>
      </c>
      <c r="FR75">
        <v>1.52766</v>
      </c>
      <c r="FS75">
        <v>2.8525499999999999</v>
      </c>
      <c r="FT75">
        <v>1.56168</v>
      </c>
      <c r="FU75">
        <v>0</v>
      </c>
      <c r="FV75">
        <v>6.5513799999999999E-3</v>
      </c>
      <c r="FW75">
        <v>0</v>
      </c>
      <c r="FX75">
        <v>-0.62650600000000001</v>
      </c>
      <c r="FY75">
        <v>-0.61013499999999998</v>
      </c>
      <c r="FZ75">
        <v>4.4207799999999997</v>
      </c>
      <c r="GA75" t="s">
        <v>275</v>
      </c>
      <c r="GB75" t="s">
        <v>353</v>
      </c>
      <c r="GC75" t="s">
        <v>244</v>
      </c>
      <c r="GD75" t="s">
        <v>276</v>
      </c>
      <c r="GE75" t="s">
        <v>277</v>
      </c>
      <c r="GF75" t="s">
        <v>354</v>
      </c>
      <c r="GG75" t="s">
        <v>355</v>
      </c>
      <c r="GH75" t="s">
        <v>356</v>
      </c>
      <c r="GK75">
        <v>0</v>
      </c>
      <c r="GL75">
        <v>3.6235200000000001</v>
      </c>
      <c r="GM75">
        <v>7.0060500000000001</v>
      </c>
      <c r="GN75">
        <v>0</v>
      </c>
      <c r="GO75">
        <v>0</v>
      </c>
      <c r="GP75">
        <v>1.6137300000000001</v>
      </c>
      <c r="GQ75">
        <v>4.2902399999999998</v>
      </c>
      <c r="GR75">
        <v>16.53</v>
      </c>
      <c r="GS75">
        <v>4.5420100000000003</v>
      </c>
      <c r="GT75">
        <v>0</v>
      </c>
      <c r="GU75">
        <v>1.83987E-2</v>
      </c>
      <c r="GV75">
        <v>0</v>
      </c>
      <c r="GW75">
        <v>0</v>
      </c>
      <c r="GX75">
        <v>0</v>
      </c>
      <c r="GY75">
        <v>21.09</v>
      </c>
      <c r="GZ75">
        <v>0.83195399999999997</v>
      </c>
      <c r="HA75">
        <v>0</v>
      </c>
      <c r="HB75">
        <v>0</v>
      </c>
      <c r="HC75">
        <v>0</v>
      </c>
      <c r="HD75">
        <v>0</v>
      </c>
      <c r="HE75">
        <v>0</v>
      </c>
      <c r="HF75">
        <v>0</v>
      </c>
      <c r="HG75">
        <v>0.83</v>
      </c>
      <c r="HH75">
        <v>0</v>
      </c>
      <c r="HI75">
        <v>0</v>
      </c>
      <c r="HJ75">
        <v>0</v>
      </c>
      <c r="HK75">
        <v>0</v>
      </c>
      <c r="HL75">
        <v>0.83</v>
      </c>
      <c r="HM75">
        <v>0.43536599999999998</v>
      </c>
      <c r="HN75">
        <v>3.1105700000000001</v>
      </c>
      <c r="HO75">
        <v>1.5087200000000001</v>
      </c>
      <c r="HP75">
        <v>0</v>
      </c>
      <c r="HQ75">
        <v>0</v>
      </c>
      <c r="HR75">
        <v>1.5966400000000001</v>
      </c>
      <c r="HS75">
        <v>4.2902399999999998</v>
      </c>
      <c r="HT75">
        <v>5.65</v>
      </c>
      <c r="HU75">
        <v>4.5420100000000003</v>
      </c>
      <c r="HV75">
        <v>0</v>
      </c>
      <c r="HW75">
        <v>1.83987E-2</v>
      </c>
      <c r="HX75">
        <v>0</v>
      </c>
      <c r="HY75">
        <v>-4.8862300000000003</v>
      </c>
      <c r="HZ75">
        <v>-0.413053</v>
      </c>
      <c r="IA75">
        <v>10.210000000000001</v>
      </c>
      <c r="IB75">
        <v>0</v>
      </c>
      <c r="IC75">
        <v>0</v>
      </c>
      <c r="ID75">
        <v>0</v>
      </c>
      <c r="IE75">
        <v>0</v>
      </c>
      <c r="IF75">
        <v>0</v>
      </c>
      <c r="IG75">
        <v>0</v>
      </c>
      <c r="IH75">
        <v>0</v>
      </c>
      <c r="II75">
        <v>0</v>
      </c>
      <c r="IJ75">
        <v>0</v>
      </c>
      <c r="IK75">
        <v>0</v>
      </c>
      <c r="IL75">
        <v>0</v>
      </c>
      <c r="IM75">
        <v>0</v>
      </c>
      <c r="IN75">
        <v>0</v>
      </c>
      <c r="IO75">
        <v>0.55772900000000003</v>
      </c>
      <c r="IP75">
        <v>2.7881100000000001</v>
      </c>
      <c r="IQ75">
        <v>5.39079</v>
      </c>
      <c r="IR75">
        <v>0</v>
      </c>
      <c r="IS75">
        <v>0</v>
      </c>
      <c r="IT75">
        <v>1.2416799999999999</v>
      </c>
      <c r="IU75">
        <v>3.30111</v>
      </c>
      <c r="IV75">
        <v>13.279400000000001</v>
      </c>
      <c r="IW75">
        <v>3.4948399999999999</v>
      </c>
      <c r="IX75">
        <v>0</v>
      </c>
      <c r="IY75">
        <v>1.4156800000000001E-2</v>
      </c>
      <c r="IZ75">
        <v>0</v>
      </c>
      <c r="JA75">
        <v>0</v>
      </c>
      <c r="JB75">
        <v>0</v>
      </c>
      <c r="JC75">
        <v>16.788399999999999</v>
      </c>
      <c r="JD75">
        <v>0.33499200000000001</v>
      </c>
      <c r="JE75">
        <v>2.3934199999999999</v>
      </c>
      <c r="JF75">
        <v>1.1608799999999999</v>
      </c>
      <c r="JG75">
        <v>0</v>
      </c>
      <c r="JH75">
        <v>0</v>
      </c>
      <c r="JI75">
        <v>1.2285299999999999</v>
      </c>
      <c r="JJ75">
        <v>3.30111</v>
      </c>
      <c r="JK75">
        <v>4.3414099999999998</v>
      </c>
      <c r="JL75">
        <v>3.4948399999999999</v>
      </c>
      <c r="JM75">
        <v>0</v>
      </c>
      <c r="JN75">
        <v>1.4156800000000001E-2</v>
      </c>
      <c r="JO75">
        <v>0</v>
      </c>
      <c r="JP75">
        <v>-3.7597</v>
      </c>
      <c r="JQ75">
        <v>-0.31782199999999999</v>
      </c>
      <c r="JR75">
        <v>7.8504100000000001</v>
      </c>
    </row>
    <row r="76" spans="1:278" x14ac:dyDescent="0.3">
      <c r="A76" s="3"/>
      <c r="B76" s="20">
        <v>45968.634351851855</v>
      </c>
      <c r="C76" t="s">
        <v>109</v>
      </c>
      <c r="D76" t="s">
        <v>109</v>
      </c>
      <c r="E76" t="s">
        <v>212</v>
      </c>
      <c r="F76" t="s">
        <v>243</v>
      </c>
      <c r="G76">
        <v>24563.1</v>
      </c>
      <c r="H76">
        <v>24692.3</v>
      </c>
      <c r="I76" t="s">
        <v>72</v>
      </c>
      <c r="J76" s="14">
        <v>3.4722222222222224E-2</v>
      </c>
      <c r="K76" t="s">
        <v>74</v>
      </c>
      <c r="L76">
        <v>-46.65</v>
      </c>
      <c r="M76" t="s">
        <v>73</v>
      </c>
      <c r="N76" t="s">
        <v>73</v>
      </c>
      <c r="O76" t="s">
        <v>339</v>
      </c>
      <c r="P76">
        <v>0</v>
      </c>
      <c r="Q76">
        <v>108647</v>
      </c>
      <c r="R76">
        <v>106008</v>
      </c>
      <c r="S76">
        <v>0</v>
      </c>
      <c r="T76">
        <v>0</v>
      </c>
      <c r="U76">
        <v>24532.5</v>
      </c>
      <c r="V76">
        <v>72944.600000000006</v>
      </c>
      <c r="W76">
        <v>312132</v>
      </c>
      <c r="X76">
        <v>77659.3</v>
      </c>
      <c r="Y76">
        <v>0</v>
      </c>
      <c r="Z76">
        <v>312.82299999999998</v>
      </c>
      <c r="AA76">
        <v>0</v>
      </c>
      <c r="AB76">
        <v>0</v>
      </c>
      <c r="AC76">
        <v>0</v>
      </c>
      <c r="AD76">
        <v>390104</v>
      </c>
      <c r="AE76">
        <v>152.28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152.28</v>
      </c>
      <c r="AM76">
        <v>0</v>
      </c>
      <c r="AN76">
        <v>0</v>
      </c>
      <c r="AO76">
        <v>0</v>
      </c>
      <c r="AP76">
        <v>0</v>
      </c>
      <c r="AQ76">
        <v>152.28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0.38366600000000001</v>
      </c>
      <c r="BF76">
        <v>20.590599999999998</v>
      </c>
      <c r="BG76">
        <v>21.667300000000001</v>
      </c>
      <c r="BH76">
        <v>0</v>
      </c>
      <c r="BI76">
        <v>0</v>
      </c>
      <c r="BJ76">
        <v>5.0864000000000003</v>
      </c>
      <c r="BK76">
        <v>14.445</v>
      </c>
      <c r="BL76">
        <v>0</v>
      </c>
      <c r="BM76">
        <v>62.172899999999998</v>
      </c>
      <c r="BN76">
        <v>15.353999999999999</v>
      </c>
      <c r="BO76">
        <v>0</v>
      </c>
      <c r="BP76">
        <v>6.1947200000000001E-2</v>
      </c>
      <c r="BQ76">
        <v>0</v>
      </c>
      <c r="BR76">
        <v>0</v>
      </c>
      <c r="BS76">
        <v>0</v>
      </c>
      <c r="BT76">
        <v>77.588899999999995</v>
      </c>
      <c r="BU76">
        <v>77.205200000000005</v>
      </c>
      <c r="BV76">
        <v>0.38366600000000001</v>
      </c>
      <c r="BW76">
        <v>0</v>
      </c>
      <c r="BX76">
        <v>0</v>
      </c>
      <c r="BZ76">
        <v>0</v>
      </c>
      <c r="CA76">
        <v>0</v>
      </c>
      <c r="CC76">
        <v>0</v>
      </c>
      <c r="CG76" t="s">
        <v>73</v>
      </c>
      <c r="CH76" t="s">
        <v>73</v>
      </c>
      <c r="CI76" t="s">
        <v>334</v>
      </c>
      <c r="CJ76">
        <v>2245.08</v>
      </c>
      <c r="CK76">
        <v>94342.5</v>
      </c>
      <c r="CL76">
        <v>26632.5</v>
      </c>
      <c r="CM76">
        <v>0</v>
      </c>
      <c r="CN76">
        <v>0</v>
      </c>
      <c r="CO76">
        <v>22132.400000000001</v>
      </c>
      <c r="CP76">
        <v>72944.600000000006</v>
      </c>
      <c r="CQ76">
        <v>56161.2</v>
      </c>
      <c r="CR76">
        <v>77659.3</v>
      </c>
      <c r="CS76">
        <v>0</v>
      </c>
      <c r="CT76">
        <v>312.82299999999998</v>
      </c>
      <c r="CU76">
        <v>0</v>
      </c>
      <c r="CV76">
        <v>-162627</v>
      </c>
      <c r="CW76">
        <v>491.577</v>
      </c>
      <c r="CX76">
        <v>134133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0.66137199999999996</v>
      </c>
      <c r="DZ76">
        <v>17.850999999999999</v>
      </c>
      <c r="EA76">
        <v>5.3609900000000001</v>
      </c>
      <c r="EB76">
        <v>0</v>
      </c>
      <c r="EC76">
        <v>0</v>
      </c>
      <c r="ED76">
        <v>4.6181200000000002</v>
      </c>
      <c r="EE76">
        <v>14.445</v>
      </c>
      <c r="EF76">
        <v>15.528700000000001</v>
      </c>
      <c r="EG76">
        <v>15.353999999999999</v>
      </c>
      <c r="EH76">
        <v>0</v>
      </c>
      <c r="EI76">
        <v>6.1947200000000001E-2</v>
      </c>
      <c r="EJ76">
        <v>0</v>
      </c>
      <c r="EK76">
        <v>-27.1967</v>
      </c>
      <c r="EL76">
        <v>-0.21113199999999999</v>
      </c>
      <c r="EM76">
        <v>30.944600000000001</v>
      </c>
      <c r="EN76">
        <v>30.944600000000001</v>
      </c>
      <c r="EO76">
        <v>0</v>
      </c>
      <c r="EP76">
        <v>0</v>
      </c>
      <c r="EQ76">
        <v>0</v>
      </c>
      <c r="ES76">
        <v>0</v>
      </c>
      <c r="ET76">
        <v>0</v>
      </c>
      <c r="EV76">
        <v>0</v>
      </c>
      <c r="EW76">
        <v>0</v>
      </c>
      <c r="EX76">
        <v>0.685832</v>
      </c>
      <c r="EY76">
        <v>2.7553999999999998</v>
      </c>
      <c r="EZ76">
        <v>0</v>
      </c>
      <c r="FA76">
        <v>0</v>
      </c>
      <c r="FB76">
        <v>0.99276399999999998</v>
      </c>
      <c r="FC76">
        <v>1.52766</v>
      </c>
      <c r="FD76">
        <v>5.9616600000000002</v>
      </c>
      <c r="FE76">
        <v>1.56168</v>
      </c>
      <c r="FF76">
        <v>0</v>
      </c>
      <c r="FG76">
        <v>6.5513799999999999E-3</v>
      </c>
      <c r="FH76">
        <v>0</v>
      </c>
      <c r="FI76">
        <v>0</v>
      </c>
      <c r="FJ76">
        <v>0</v>
      </c>
      <c r="FK76">
        <v>7.52989</v>
      </c>
      <c r="FL76">
        <v>0.78908199999999995</v>
      </c>
      <c r="FM76">
        <v>0.33648899999999998</v>
      </c>
      <c r="FN76">
        <v>0.49112099999999997</v>
      </c>
      <c r="FO76">
        <v>0</v>
      </c>
      <c r="FP76">
        <v>0</v>
      </c>
      <c r="FQ76">
        <v>0.94246099999999999</v>
      </c>
      <c r="FR76">
        <v>1.52766</v>
      </c>
      <c r="FS76">
        <v>2.8395899999999998</v>
      </c>
      <c r="FT76">
        <v>1.56168</v>
      </c>
      <c r="FU76">
        <v>0</v>
      </c>
      <c r="FV76">
        <v>6.5513799999999999E-3</v>
      </c>
      <c r="FW76">
        <v>0</v>
      </c>
      <c r="FX76">
        <v>-0.62650600000000001</v>
      </c>
      <c r="FY76">
        <v>-0.62071799999999999</v>
      </c>
      <c r="FZ76">
        <v>4.4078200000000001</v>
      </c>
      <c r="GA76" t="s">
        <v>275</v>
      </c>
      <c r="GB76" t="s">
        <v>353</v>
      </c>
      <c r="GC76" t="s">
        <v>244</v>
      </c>
      <c r="GD76" t="s">
        <v>276</v>
      </c>
      <c r="GE76" t="s">
        <v>277</v>
      </c>
      <c r="GF76" t="s">
        <v>354</v>
      </c>
      <c r="GG76" t="s">
        <v>355</v>
      </c>
      <c r="GH76" t="s">
        <v>356</v>
      </c>
      <c r="GK76">
        <v>0</v>
      </c>
      <c r="GL76">
        <v>3.6235200000000001</v>
      </c>
      <c r="GM76">
        <v>7.0060500000000001</v>
      </c>
      <c r="GN76">
        <v>0</v>
      </c>
      <c r="GO76">
        <v>0</v>
      </c>
      <c r="GP76">
        <v>1.6907399999999999</v>
      </c>
      <c r="GQ76">
        <v>4.2902399999999998</v>
      </c>
      <c r="GR76">
        <v>16.61</v>
      </c>
      <c r="GS76">
        <v>4.5420100000000003</v>
      </c>
      <c r="GT76">
        <v>0</v>
      </c>
      <c r="GU76">
        <v>1.83987E-2</v>
      </c>
      <c r="GV76">
        <v>0</v>
      </c>
      <c r="GW76">
        <v>0</v>
      </c>
      <c r="GX76">
        <v>0</v>
      </c>
      <c r="GY76">
        <v>21.17</v>
      </c>
      <c r="GZ76">
        <v>0.83195399999999997</v>
      </c>
      <c r="HA76">
        <v>0</v>
      </c>
      <c r="HB76">
        <v>0</v>
      </c>
      <c r="HC76">
        <v>0</v>
      </c>
      <c r="HD76">
        <v>0</v>
      </c>
      <c r="HE76">
        <v>0</v>
      </c>
      <c r="HF76">
        <v>0</v>
      </c>
      <c r="HG76">
        <v>0.83</v>
      </c>
      <c r="HH76">
        <v>0</v>
      </c>
      <c r="HI76">
        <v>0</v>
      </c>
      <c r="HJ76">
        <v>0</v>
      </c>
      <c r="HK76">
        <v>0</v>
      </c>
      <c r="HL76">
        <v>0.83</v>
      </c>
      <c r="HM76">
        <v>0.43536599999999998</v>
      </c>
      <c r="HN76">
        <v>3.1105700000000001</v>
      </c>
      <c r="HO76">
        <v>1.5087200000000001</v>
      </c>
      <c r="HP76">
        <v>0</v>
      </c>
      <c r="HQ76">
        <v>0</v>
      </c>
      <c r="HR76">
        <v>1.5555300000000001</v>
      </c>
      <c r="HS76">
        <v>4.2902399999999998</v>
      </c>
      <c r="HT76">
        <v>5.58</v>
      </c>
      <c r="HU76">
        <v>4.5420100000000003</v>
      </c>
      <c r="HV76">
        <v>0</v>
      </c>
      <c r="HW76">
        <v>1.83987E-2</v>
      </c>
      <c r="HX76">
        <v>0</v>
      </c>
      <c r="HY76">
        <v>-4.8862300000000003</v>
      </c>
      <c r="HZ76">
        <v>-0.43764199999999998</v>
      </c>
      <c r="IA76">
        <v>10.14</v>
      </c>
      <c r="IB76">
        <v>0</v>
      </c>
      <c r="IC76">
        <v>0</v>
      </c>
      <c r="ID76">
        <v>0</v>
      </c>
      <c r="IE76">
        <v>0</v>
      </c>
      <c r="IF76">
        <v>0</v>
      </c>
      <c r="IG76">
        <v>0</v>
      </c>
      <c r="IH76">
        <v>0</v>
      </c>
      <c r="II76">
        <v>0</v>
      </c>
      <c r="IJ76">
        <v>0</v>
      </c>
      <c r="IK76">
        <v>0</v>
      </c>
      <c r="IL76">
        <v>0</v>
      </c>
      <c r="IM76">
        <v>0</v>
      </c>
      <c r="IN76">
        <v>0</v>
      </c>
      <c r="IO76">
        <v>0.55772900000000003</v>
      </c>
      <c r="IP76">
        <v>2.7881100000000001</v>
      </c>
      <c r="IQ76">
        <v>5.39079</v>
      </c>
      <c r="IR76">
        <v>0</v>
      </c>
      <c r="IS76">
        <v>0</v>
      </c>
      <c r="IT76">
        <v>1.3009299999999999</v>
      </c>
      <c r="IU76">
        <v>3.30111</v>
      </c>
      <c r="IV76">
        <v>13.338699999999999</v>
      </c>
      <c r="IW76">
        <v>3.4948399999999999</v>
      </c>
      <c r="IX76">
        <v>0</v>
      </c>
      <c r="IY76">
        <v>1.4156800000000001E-2</v>
      </c>
      <c r="IZ76">
        <v>0</v>
      </c>
      <c r="JA76">
        <v>0</v>
      </c>
      <c r="JB76">
        <v>0</v>
      </c>
      <c r="JC76">
        <v>16.8477</v>
      </c>
      <c r="JD76">
        <v>0.33499200000000001</v>
      </c>
      <c r="JE76">
        <v>2.3934199999999999</v>
      </c>
      <c r="JF76">
        <v>1.1608799999999999</v>
      </c>
      <c r="JG76">
        <v>0</v>
      </c>
      <c r="JH76">
        <v>0</v>
      </c>
      <c r="JI76">
        <v>1.1969000000000001</v>
      </c>
      <c r="JJ76">
        <v>3.30111</v>
      </c>
      <c r="JK76">
        <v>4.29087</v>
      </c>
      <c r="JL76">
        <v>3.4948399999999999</v>
      </c>
      <c r="JM76">
        <v>0</v>
      </c>
      <c r="JN76">
        <v>1.4156800000000001E-2</v>
      </c>
      <c r="JO76">
        <v>0</v>
      </c>
      <c r="JP76">
        <v>-3.7597</v>
      </c>
      <c r="JQ76">
        <v>-0.33674199999999999</v>
      </c>
      <c r="JR76">
        <v>7.7998599999999998</v>
      </c>
    </row>
    <row r="77" spans="1:278" s="19" customFormat="1" x14ac:dyDescent="0.3">
      <c r="A77" s="18"/>
      <c r="B77" s="20">
        <v>45968.634988425925</v>
      </c>
      <c r="C77" t="s">
        <v>110</v>
      </c>
      <c r="D77" t="s">
        <v>110</v>
      </c>
      <c r="E77" t="s">
        <v>212</v>
      </c>
      <c r="F77" t="s">
        <v>243</v>
      </c>
      <c r="G77">
        <v>24563.1</v>
      </c>
      <c r="H77">
        <v>24692.3</v>
      </c>
      <c r="I77" t="s">
        <v>72</v>
      </c>
      <c r="J77" s="14">
        <v>3.5416666666666666E-2</v>
      </c>
      <c r="K77" t="s">
        <v>74</v>
      </c>
      <c r="L77">
        <v>-43.76</v>
      </c>
      <c r="M77" t="s">
        <v>73</v>
      </c>
      <c r="N77" t="s">
        <v>73</v>
      </c>
      <c r="O77" t="s">
        <v>251</v>
      </c>
      <c r="P77">
        <v>0</v>
      </c>
      <c r="Q77">
        <v>108651</v>
      </c>
      <c r="R77">
        <v>106007</v>
      </c>
      <c r="S77">
        <v>0</v>
      </c>
      <c r="T77">
        <v>0</v>
      </c>
      <c r="U77">
        <v>0</v>
      </c>
      <c r="V77">
        <v>72944.600000000006</v>
      </c>
      <c r="W77">
        <v>287602</v>
      </c>
      <c r="X77">
        <v>77659.3</v>
      </c>
      <c r="Y77">
        <v>0</v>
      </c>
      <c r="Z77">
        <v>312.82299999999998</v>
      </c>
      <c r="AA77">
        <v>0</v>
      </c>
      <c r="AB77">
        <v>0</v>
      </c>
      <c r="AC77">
        <v>0</v>
      </c>
      <c r="AD77">
        <v>365575</v>
      </c>
      <c r="AE77">
        <v>152.30500000000001</v>
      </c>
      <c r="AF77">
        <v>0</v>
      </c>
      <c r="AG77">
        <v>0</v>
      </c>
      <c r="AH77">
        <v>0</v>
      </c>
      <c r="AI77">
        <v>0</v>
      </c>
      <c r="AJ77">
        <v>1085.3800000000001</v>
      </c>
      <c r="AK77">
        <v>0</v>
      </c>
      <c r="AL77">
        <v>1237.69</v>
      </c>
      <c r="AM77">
        <v>0</v>
      </c>
      <c r="AN77">
        <v>0</v>
      </c>
      <c r="AO77">
        <v>0</v>
      </c>
      <c r="AP77">
        <v>0</v>
      </c>
      <c r="AQ77">
        <v>1237.69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0.38373099999999999</v>
      </c>
      <c r="BF77">
        <v>20.590800000000002</v>
      </c>
      <c r="BG77">
        <v>21.667200000000001</v>
      </c>
      <c r="BH77">
        <v>0</v>
      </c>
      <c r="BI77">
        <v>0</v>
      </c>
      <c r="BJ77">
        <v>2.3841700000000001</v>
      </c>
      <c r="BK77">
        <v>14.445</v>
      </c>
      <c r="BL77">
        <v>0</v>
      </c>
      <c r="BM77">
        <v>59.470799999999997</v>
      </c>
      <c r="BN77">
        <v>15.353999999999999</v>
      </c>
      <c r="BO77">
        <v>0</v>
      </c>
      <c r="BP77">
        <v>6.1947200000000001E-2</v>
      </c>
      <c r="BQ77">
        <v>0</v>
      </c>
      <c r="BR77">
        <v>0</v>
      </c>
      <c r="BS77">
        <v>0</v>
      </c>
      <c r="BT77">
        <v>74.886799999999994</v>
      </c>
      <c r="BU77">
        <v>72.118899999999996</v>
      </c>
      <c r="BV77">
        <v>2.7679</v>
      </c>
      <c r="BW77">
        <v>0</v>
      </c>
      <c r="BX77">
        <v>0</v>
      </c>
      <c r="BY77"/>
      <c r="BZ77">
        <v>0</v>
      </c>
      <c r="CA77">
        <v>0</v>
      </c>
      <c r="CB77"/>
      <c r="CC77">
        <v>0</v>
      </c>
      <c r="CD77"/>
      <c r="CE77"/>
      <c r="CF77"/>
      <c r="CG77" t="s">
        <v>73</v>
      </c>
      <c r="CH77" t="s">
        <v>73</v>
      </c>
      <c r="CI77" t="s">
        <v>334</v>
      </c>
      <c r="CJ77">
        <v>2245.08</v>
      </c>
      <c r="CK77">
        <v>94342.5</v>
      </c>
      <c r="CL77">
        <v>26632.5</v>
      </c>
      <c r="CM77">
        <v>0</v>
      </c>
      <c r="CN77">
        <v>0</v>
      </c>
      <c r="CO77">
        <v>23118.5</v>
      </c>
      <c r="CP77">
        <v>72944.600000000006</v>
      </c>
      <c r="CQ77">
        <v>57118.8</v>
      </c>
      <c r="CR77">
        <v>77659.3</v>
      </c>
      <c r="CS77">
        <v>0</v>
      </c>
      <c r="CT77">
        <v>312.82299999999998</v>
      </c>
      <c r="CU77">
        <v>0</v>
      </c>
      <c r="CV77">
        <v>-162627</v>
      </c>
      <c r="CW77">
        <v>463.10500000000002</v>
      </c>
      <c r="CX77">
        <v>135091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0.66137199999999996</v>
      </c>
      <c r="DZ77">
        <v>17.850999999999999</v>
      </c>
      <c r="EA77">
        <v>5.3609900000000001</v>
      </c>
      <c r="EB77">
        <v>0</v>
      </c>
      <c r="EC77">
        <v>0</v>
      </c>
      <c r="ED77">
        <v>4.7962999999999996</v>
      </c>
      <c r="EE77">
        <v>14.445</v>
      </c>
      <c r="EF77">
        <v>15.702500000000001</v>
      </c>
      <c r="EG77">
        <v>15.353999999999999</v>
      </c>
      <c r="EH77">
        <v>0</v>
      </c>
      <c r="EI77">
        <v>6.1947200000000001E-2</v>
      </c>
      <c r="EJ77">
        <v>0</v>
      </c>
      <c r="EK77">
        <v>-27.2104</v>
      </c>
      <c r="EL77">
        <v>-0.201739</v>
      </c>
      <c r="EM77">
        <v>31.118500000000001</v>
      </c>
      <c r="EN77">
        <v>31.118500000000001</v>
      </c>
      <c r="EO77">
        <v>0</v>
      </c>
      <c r="EP77">
        <v>0</v>
      </c>
      <c r="EQ77">
        <v>0</v>
      </c>
      <c r="ER77"/>
      <c r="ES77">
        <v>0</v>
      </c>
      <c r="ET77">
        <v>0</v>
      </c>
      <c r="EU77"/>
      <c r="EV77">
        <v>0</v>
      </c>
      <c r="EW77">
        <v>0</v>
      </c>
      <c r="EX77">
        <v>0.68579500000000004</v>
      </c>
      <c r="EY77">
        <v>2.7554099999999999</v>
      </c>
      <c r="EZ77">
        <v>0</v>
      </c>
      <c r="FA77">
        <v>0</v>
      </c>
      <c r="FB77">
        <v>0</v>
      </c>
      <c r="FC77">
        <v>1.52766</v>
      </c>
      <c r="FD77">
        <v>4.9688699999999999</v>
      </c>
      <c r="FE77">
        <v>1.56168</v>
      </c>
      <c r="FF77">
        <v>0</v>
      </c>
      <c r="FG77">
        <v>6.5513799999999999E-3</v>
      </c>
      <c r="FH77">
        <v>0</v>
      </c>
      <c r="FI77">
        <v>0</v>
      </c>
      <c r="FJ77">
        <v>0</v>
      </c>
      <c r="FK77">
        <v>6.5370999999999997</v>
      </c>
      <c r="FL77">
        <v>0.78908199999999995</v>
      </c>
      <c r="FM77">
        <v>0.33648899999999998</v>
      </c>
      <c r="FN77">
        <v>0.49112099999999997</v>
      </c>
      <c r="FO77">
        <v>0</v>
      </c>
      <c r="FP77">
        <v>0</v>
      </c>
      <c r="FQ77">
        <v>0.94483200000000001</v>
      </c>
      <c r="FR77">
        <v>1.52766</v>
      </c>
      <c r="FS77">
        <v>2.8525499999999999</v>
      </c>
      <c r="FT77">
        <v>1.56168</v>
      </c>
      <c r="FU77">
        <v>0</v>
      </c>
      <c r="FV77">
        <v>6.5513799999999999E-3</v>
      </c>
      <c r="FW77">
        <v>0</v>
      </c>
      <c r="FX77">
        <v>-0.62650600000000001</v>
      </c>
      <c r="FY77">
        <v>-0.61013499999999998</v>
      </c>
      <c r="FZ77">
        <v>4.4207799999999997</v>
      </c>
      <c r="GA77" t="s">
        <v>275</v>
      </c>
      <c r="GB77" t="s">
        <v>353</v>
      </c>
      <c r="GC77" t="s">
        <v>244</v>
      </c>
      <c r="GD77" t="s">
        <v>276</v>
      </c>
      <c r="GE77" t="s">
        <v>277</v>
      </c>
      <c r="GF77" t="s">
        <v>354</v>
      </c>
      <c r="GG77" t="s">
        <v>355</v>
      </c>
      <c r="GH77" t="s">
        <v>356</v>
      </c>
      <c r="GI77"/>
      <c r="GJ77"/>
      <c r="GK77">
        <v>0</v>
      </c>
      <c r="GL77">
        <v>3.62324</v>
      </c>
      <c r="GM77">
        <v>7.0059699999999996</v>
      </c>
      <c r="GN77">
        <v>0</v>
      </c>
      <c r="GO77">
        <v>0</v>
      </c>
      <c r="GP77">
        <v>0</v>
      </c>
      <c r="GQ77">
        <v>4.2902399999999998</v>
      </c>
      <c r="GR77">
        <v>14.92</v>
      </c>
      <c r="GS77">
        <v>4.5420100000000003</v>
      </c>
      <c r="GT77">
        <v>0</v>
      </c>
      <c r="GU77">
        <v>1.83987E-2</v>
      </c>
      <c r="GV77">
        <v>0</v>
      </c>
      <c r="GW77">
        <v>0</v>
      </c>
      <c r="GX77">
        <v>0</v>
      </c>
      <c r="GY77">
        <v>19.48</v>
      </c>
      <c r="GZ77">
        <v>0.83208899999999997</v>
      </c>
      <c r="HA77">
        <v>0</v>
      </c>
      <c r="HB77">
        <v>0</v>
      </c>
      <c r="HC77">
        <v>0</v>
      </c>
      <c r="HD77">
        <v>0</v>
      </c>
      <c r="HE77">
        <v>5.9297700000000004</v>
      </c>
      <c r="HF77">
        <v>0</v>
      </c>
      <c r="HG77">
        <v>6.76</v>
      </c>
      <c r="HH77">
        <v>0</v>
      </c>
      <c r="HI77">
        <v>0</v>
      </c>
      <c r="HJ77">
        <v>0</v>
      </c>
      <c r="HK77">
        <v>0</v>
      </c>
      <c r="HL77">
        <v>6.76</v>
      </c>
      <c r="HM77">
        <v>0.43536599999999998</v>
      </c>
      <c r="HN77">
        <v>3.1105700000000001</v>
      </c>
      <c r="HO77">
        <v>1.5087200000000001</v>
      </c>
      <c r="HP77">
        <v>0</v>
      </c>
      <c r="HQ77">
        <v>0</v>
      </c>
      <c r="HR77">
        <v>1.5966400000000001</v>
      </c>
      <c r="HS77">
        <v>4.2902399999999998</v>
      </c>
      <c r="HT77">
        <v>5.65</v>
      </c>
      <c r="HU77">
        <v>4.5420100000000003</v>
      </c>
      <c r="HV77">
        <v>0</v>
      </c>
      <c r="HW77">
        <v>1.83987E-2</v>
      </c>
      <c r="HX77">
        <v>0</v>
      </c>
      <c r="HY77">
        <v>-4.8862300000000003</v>
      </c>
      <c r="HZ77">
        <v>-0.413053</v>
      </c>
      <c r="IA77">
        <v>10.210000000000001</v>
      </c>
      <c r="IB77">
        <v>0</v>
      </c>
      <c r="IC77">
        <v>0</v>
      </c>
      <c r="ID77">
        <v>0</v>
      </c>
      <c r="IE77">
        <v>0</v>
      </c>
      <c r="IF77">
        <v>0</v>
      </c>
      <c r="IG77">
        <v>0</v>
      </c>
      <c r="IH77">
        <v>0</v>
      </c>
      <c r="II77">
        <v>0</v>
      </c>
      <c r="IJ77">
        <v>0</v>
      </c>
      <c r="IK77">
        <v>0</v>
      </c>
      <c r="IL77">
        <v>0</v>
      </c>
      <c r="IM77">
        <v>0</v>
      </c>
      <c r="IN77">
        <v>0</v>
      </c>
      <c r="IO77">
        <v>0.55781899999999995</v>
      </c>
      <c r="IP77">
        <v>2.7879</v>
      </c>
      <c r="IQ77">
        <v>5.39072</v>
      </c>
      <c r="IR77">
        <v>0</v>
      </c>
      <c r="IS77">
        <v>0</v>
      </c>
      <c r="IT77">
        <v>3.9752200000000002</v>
      </c>
      <c r="IU77">
        <v>3.30111</v>
      </c>
      <c r="IV77">
        <v>16.012799999999999</v>
      </c>
      <c r="IW77">
        <v>3.4948399999999999</v>
      </c>
      <c r="IX77">
        <v>0</v>
      </c>
      <c r="IY77">
        <v>1.4156800000000001E-2</v>
      </c>
      <c r="IZ77">
        <v>0</v>
      </c>
      <c r="JA77">
        <v>0</v>
      </c>
      <c r="JB77">
        <v>0</v>
      </c>
      <c r="JC77">
        <v>19.521799999999999</v>
      </c>
      <c r="JD77">
        <v>0.33499200000000001</v>
      </c>
      <c r="JE77">
        <v>2.3934199999999999</v>
      </c>
      <c r="JF77">
        <v>1.1608799999999999</v>
      </c>
      <c r="JG77">
        <v>0</v>
      </c>
      <c r="JH77">
        <v>0</v>
      </c>
      <c r="JI77">
        <v>1.2285299999999999</v>
      </c>
      <c r="JJ77">
        <v>3.30111</v>
      </c>
      <c r="JK77">
        <v>4.3414099999999998</v>
      </c>
      <c r="JL77">
        <v>3.4948399999999999</v>
      </c>
      <c r="JM77">
        <v>0</v>
      </c>
      <c r="JN77">
        <v>1.4156800000000001E-2</v>
      </c>
      <c r="JO77">
        <v>0</v>
      </c>
      <c r="JP77">
        <v>-3.7597</v>
      </c>
      <c r="JQ77">
        <v>-0.31782199999999999</v>
      </c>
      <c r="JR77">
        <v>7.8504100000000001</v>
      </c>
    </row>
    <row r="78" spans="1:278" x14ac:dyDescent="0.3">
      <c r="A78" s="3"/>
      <c r="B78" s="20">
        <v>45968.635625000003</v>
      </c>
      <c r="C78" t="s">
        <v>111</v>
      </c>
      <c r="D78" t="s">
        <v>111</v>
      </c>
      <c r="E78" t="s">
        <v>212</v>
      </c>
      <c r="F78" t="s">
        <v>243</v>
      </c>
      <c r="G78">
        <v>24563.1</v>
      </c>
      <c r="H78">
        <v>24692.3</v>
      </c>
      <c r="I78" t="s">
        <v>72</v>
      </c>
      <c r="J78" s="14">
        <v>3.4722222222222224E-2</v>
      </c>
      <c r="K78" t="s">
        <v>74</v>
      </c>
      <c r="L78">
        <v>-43.75</v>
      </c>
      <c r="M78" t="s">
        <v>73</v>
      </c>
      <c r="N78" t="s">
        <v>73</v>
      </c>
      <c r="O78" t="s">
        <v>251</v>
      </c>
      <c r="P78">
        <v>0</v>
      </c>
      <c r="Q78">
        <v>108599</v>
      </c>
      <c r="R78">
        <v>106008</v>
      </c>
      <c r="S78">
        <v>0</v>
      </c>
      <c r="T78">
        <v>0</v>
      </c>
      <c r="U78">
        <v>0</v>
      </c>
      <c r="V78">
        <v>72944.600000000006</v>
      </c>
      <c r="W78">
        <v>287552</v>
      </c>
      <c r="X78">
        <v>77659.3</v>
      </c>
      <c r="Y78">
        <v>0</v>
      </c>
      <c r="Z78">
        <v>312.82299999999998</v>
      </c>
      <c r="AA78">
        <v>0</v>
      </c>
      <c r="AB78">
        <v>0</v>
      </c>
      <c r="AC78">
        <v>0</v>
      </c>
      <c r="AD78">
        <v>365524</v>
      </c>
      <c r="AE78">
        <v>151.446</v>
      </c>
      <c r="AF78">
        <v>0</v>
      </c>
      <c r="AG78">
        <v>0</v>
      </c>
      <c r="AH78">
        <v>0</v>
      </c>
      <c r="AI78">
        <v>0</v>
      </c>
      <c r="AJ78">
        <v>1085.3800000000001</v>
      </c>
      <c r="AK78">
        <v>0</v>
      </c>
      <c r="AL78">
        <v>1236.83</v>
      </c>
      <c r="AM78">
        <v>0</v>
      </c>
      <c r="AN78">
        <v>0</v>
      </c>
      <c r="AO78">
        <v>0</v>
      </c>
      <c r="AP78">
        <v>0</v>
      </c>
      <c r="AQ78">
        <v>1236.83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0.38152999999999998</v>
      </c>
      <c r="BF78">
        <v>20.5809</v>
      </c>
      <c r="BG78">
        <v>21.667400000000001</v>
      </c>
      <c r="BH78">
        <v>0</v>
      </c>
      <c r="BI78">
        <v>0</v>
      </c>
      <c r="BJ78">
        <v>2.3841700000000001</v>
      </c>
      <c r="BK78">
        <v>14.445</v>
      </c>
      <c r="BL78">
        <v>0</v>
      </c>
      <c r="BM78">
        <v>59.4589</v>
      </c>
      <c r="BN78">
        <v>15.353999999999999</v>
      </c>
      <c r="BO78">
        <v>0</v>
      </c>
      <c r="BP78">
        <v>6.1947200000000001E-2</v>
      </c>
      <c r="BQ78">
        <v>0</v>
      </c>
      <c r="BR78">
        <v>0</v>
      </c>
      <c r="BS78">
        <v>0</v>
      </c>
      <c r="BT78">
        <v>74.874899999999997</v>
      </c>
      <c r="BU78">
        <v>72.109200000000001</v>
      </c>
      <c r="BV78">
        <v>2.7656999999999998</v>
      </c>
      <c r="BW78">
        <v>0</v>
      </c>
      <c r="BX78">
        <v>0</v>
      </c>
      <c r="BZ78">
        <v>0</v>
      </c>
      <c r="CA78">
        <v>0</v>
      </c>
      <c r="CC78">
        <v>0</v>
      </c>
      <c r="CG78" t="s">
        <v>73</v>
      </c>
      <c r="CH78" t="s">
        <v>73</v>
      </c>
      <c r="CI78" t="s">
        <v>334</v>
      </c>
      <c r="CJ78">
        <v>2245.08</v>
      </c>
      <c r="CK78">
        <v>94342.5</v>
      </c>
      <c r="CL78">
        <v>26632.5</v>
      </c>
      <c r="CM78">
        <v>0</v>
      </c>
      <c r="CN78">
        <v>0</v>
      </c>
      <c r="CO78">
        <v>23118.5</v>
      </c>
      <c r="CP78">
        <v>72944.600000000006</v>
      </c>
      <c r="CQ78">
        <v>57118.8</v>
      </c>
      <c r="CR78">
        <v>77659.3</v>
      </c>
      <c r="CS78">
        <v>0</v>
      </c>
      <c r="CT78">
        <v>312.82299999999998</v>
      </c>
      <c r="CU78">
        <v>0</v>
      </c>
      <c r="CV78">
        <v>-162627</v>
      </c>
      <c r="CW78">
        <v>463.10500000000002</v>
      </c>
      <c r="CX78">
        <v>135091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0.66137199999999996</v>
      </c>
      <c r="DZ78">
        <v>17.850999999999999</v>
      </c>
      <c r="EA78">
        <v>5.3609900000000001</v>
      </c>
      <c r="EB78">
        <v>0</v>
      </c>
      <c r="EC78">
        <v>0</v>
      </c>
      <c r="ED78">
        <v>4.7962999999999996</v>
      </c>
      <c r="EE78">
        <v>14.445</v>
      </c>
      <c r="EF78">
        <v>15.702500000000001</v>
      </c>
      <c r="EG78">
        <v>15.353999999999999</v>
      </c>
      <c r="EH78">
        <v>0</v>
      </c>
      <c r="EI78">
        <v>6.1947200000000001E-2</v>
      </c>
      <c r="EJ78">
        <v>0</v>
      </c>
      <c r="EK78">
        <v>-27.2104</v>
      </c>
      <c r="EL78">
        <v>-0.201739</v>
      </c>
      <c r="EM78">
        <v>31.118500000000001</v>
      </c>
      <c r="EN78">
        <v>31.118500000000001</v>
      </c>
      <c r="EO78">
        <v>0</v>
      </c>
      <c r="EP78">
        <v>0</v>
      </c>
      <c r="EQ78">
        <v>0</v>
      </c>
      <c r="ES78">
        <v>0</v>
      </c>
      <c r="ET78">
        <v>0</v>
      </c>
      <c r="EV78">
        <v>0</v>
      </c>
      <c r="EW78">
        <v>0</v>
      </c>
      <c r="EX78">
        <v>0.68554599999999999</v>
      </c>
      <c r="EY78">
        <v>2.7547799999999998</v>
      </c>
      <c r="EZ78">
        <v>0</v>
      </c>
      <c r="FA78">
        <v>0</v>
      </c>
      <c r="FB78">
        <v>0</v>
      </c>
      <c r="FC78">
        <v>1.52766</v>
      </c>
      <c r="FD78">
        <v>4.9679900000000004</v>
      </c>
      <c r="FE78">
        <v>1.56168</v>
      </c>
      <c r="FF78">
        <v>0</v>
      </c>
      <c r="FG78">
        <v>6.5513799999999999E-3</v>
      </c>
      <c r="FH78">
        <v>0</v>
      </c>
      <c r="FI78">
        <v>0</v>
      </c>
      <c r="FJ78">
        <v>0</v>
      </c>
      <c r="FK78">
        <v>6.5362200000000001</v>
      </c>
      <c r="FL78">
        <v>0.78908199999999995</v>
      </c>
      <c r="FM78">
        <v>0.33648899999999998</v>
      </c>
      <c r="FN78">
        <v>0.49112099999999997</v>
      </c>
      <c r="FO78">
        <v>0</v>
      </c>
      <c r="FP78">
        <v>0</v>
      </c>
      <c r="FQ78">
        <v>0.94483200000000001</v>
      </c>
      <c r="FR78">
        <v>1.52766</v>
      </c>
      <c r="FS78">
        <v>2.8525499999999999</v>
      </c>
      <c r="FT78">
        <v>1.56168</v>
      </c>
      <c r="FU78">
        <v>0</v>
      </c>
      <c r="FV78">
        <v>6.5513799999999999E-3</v>
      </c>
      <c r="FW78">
        <v>0</v>
      </c>
      <c r="FX78">
        <v>-0.62650600000000001</v>
      </c>
      <c r="FY78">
        <v>-0.61013499999999998</v>
      </c>
      <c r="FZ78">
        <v>4.4207799999999997</v>
      </c>
      <c r="GA78" t="s">
        <v>275</v>
      </c>
      <c r="GB78" t="s">
        <v>353</v>
      </c>
      <c r="GC78" t="s">
        <v>244</v>
      </c>
      <c r="GD78" t="s">
        <v>276</v>
      </c>
      <c r="GE78" t="s">
        <v>277</v>
      </c>
      <c r="GF78" t="s">
        <v>354</v>
      </c>
      <c r="GG78" t="s">
        <v>355</v>
      </c>
      <c r="GH78" t="s">
        <v>356</v>
      </c>
      <c r="GK78">
        <v>0</v>
      </c>
      <c r="GL78">
        <v>3.6216699999999999</v>
      </c>
      <c r="GM78">
        <v>7.0060399999999996</v>
      </c>
      <c r="GN78">
        <v>0</v>
      </c>
      <c r="GO78">
        <v>0</v>
      </c>
      <c r="GP78">
        <v>0</v>
      </c>
      <c r="GQ78">
        <v>4.2902399999999998</v>
      </c>
      <c r="GR78">
        <v>14.92</v>
      </c>
      <c r="GS78">
        <v>4.5420100000000003</v>
      </c>
      <c r="GT78">
        <v>0</v>
      </c>
      <c r="GU78">
        <v>1.83987E-2</v>
      </c>
      <c r="GV78">
        <v>0</v>
      </c>
      <c r="GW78">
        <v>0</v>
      </c>
      <c r="GX78">
        <v>0</v>
      </c>
      <c r="GY78">
        <v>19.48</v>
      </c>
      <c r="GZ78">
        <v>0.82739300000000005</v>
      </c>
      <c r="HA78">
        <v>0</v>
      </c>
      <c r="HB78">
        <v>0</v>
      </c>
      <c r="HC78">
        <v>0</v>
      </c>
      <c r="HD78">
        <v>0</v>
      </c>
      <c r="HE78">
        <v>5.9297700000000004</v>
      </c>
      <c r="HF78">
        <v>0</v>
      </c>
      <c r="HG78">
        <v>6.76</v>
      </c>
      <c r="HH78">
        <v>0</v>
      </c>
      <c r="HI78">
        <v>0</v>
      </c>
      <c r="HJ78">
        <v>0</v>
      </c>
      <c r="HK78">
        <v>0</v>
      </c>
      <c r="HL78">
        <v>6.76</v>
      </c>
      <c r="HM78">
        <v>0.43536599999999998</v>
      </c>
      <c r="HN78">
        <v>3.1105700000000001</v>
      </c>
      <c r="HO78">
        <v>1.5087200000000001</v>
      </c>
      <c r="HP78">
        <v>0</v>
      </c>
      <c r="HQ78">
        <v>0</v>
      </c>
      <c r="HR78">
        <v>1.5966400000000001</v>
      </c>
      <c r="HS78">
        <v>4.2902399999999998</v>
      </c>
      <c r="HT78">
        <v>5.65</v>
      </c>
      <c r="HU78">
        <v>4.5420100000000003</v>
      </c>
      <c r="HV78">
        <v>0</v>
      </c>
      <c r="HW78">
        <v>1.83987E-2</v>
      </c>
      <c r="HX78">
        <v>0</v>
      </c>
      <c r="HY78">
        <v>-4.8862300000000003</v>
      </c>
      <c r="HZ78">
        <v>-0.413053</v>
      </c>
      <c r="IA78">
        <v>10.210000000000001</v>
      </c>
      <c r="IB78">
        <v>0</v>
      </c>
      <c r="IC78">
        <v>0</v>
      </c>
      <c r="ID78">
        <v>0</v>
      </c>
      <c r="IE78">
        <v>0</v>
      </c>
      <c r="IF78">
        <v>0</v>
      </c>
      <c r="IG78">
        <v>0</v>
      </c>
      <c r="IH78">
        <v>0</v>
      </c>
      <c r="II78">
        <v>0</v>
      </c>
      <c r="IJ78">
        <v>0</v>
      </c>
      <c r="IK78">
        <v>0</v>
      </c>
      <c r="IL78">
        <v>0</v>
      </c>
      <c r="IM78">
        <v>0</v>
      </c>
      <c r="IN78">
        <v>0</v>
      </c>
      <c r="IO78">
        <v>0.55467200000000005</v>
      </c>
      <c r="IP78">
        <v>2.7866900000000001</v>
      </c>
      <c r="IQ78">
        <v>5.3907800000000003</v>
      </c>
      <c r="IR78">
        <v>0</v>
      </c>
      <c r="IS78">
        <v>0</v>
      </c>
      <c r="IT78">
        <v>3.9752200000000002</v>
      </c>
      <c r="IU78">
        <v>3.30111</v>
      </c>
      <c r="IV78">
        <v>16.008500000000002</v>
      </c>
      <c r="IW78">
        <v>3.4948399999999999</v>
      </c>
      <c r="IX78">
        <v>0</v>
      </c>
      <c r="IY78">
        <v>1.4156800000000001E-2</v>
      </c>
      <c r="IZ78">
        <v>0</v>
      </c>
      <c r="JA78">
        <v>0</v>
      </c>
      <c r="JB78">
        <v>0</v>
      </c>
      <c r="JC78">
        <v>19.517499999999998</v>
      </c>
      <c r="JD78">
        <v>0.33499200000000001</v>
      </c>
      <c r="JE78">
        <v>2.3934199999999999</v>
      </c>
      <c r="JF78">
        <v>1.1608799999999999</v>
      </c>
      <c r="JG78">
        <v>0</v>
      </c>
      <c r="JH78">
        <v>0</v>
      </c>
      <c r="JI78">
        <v>1.2285299999999999</v>
      </c>
      <c r="JJ78">
        <v>3.30111</v>
      </c>
      <c r="JK78">
        <v>4.3414099999999998</v>
      </c>
      <c r="JL78">
        <v>3.4948399999999999</v>
      </c>
      <c r="JM78">
        <v>0</v>
      </c>
      <c r="JN78">
        <v>1.4156800000000001E-2</v>
      </c>
      <c r="JO78">
        <v>0</v>
      </c>
      <c r="JP78">
        <v>-3.7597</v>
      </c>
      <c r="JQ78">
        <v>-0.31782199999999999</v>
      </c>
      <c r="JR78">
        <v>7.8504100000000001</v>
      </c>
    </row>
    <row r="79" spans="1:278" x14ac:dyDescent="0.3">
      <c r="A79" s="3"/>
      <c r="B79" s="20">
        <v>45968.636250000003</v>
      </c>
      <c r="C79" t="s">
        <v>112</v>
      </c>
      <c r="D79" t="s">
        <v>112</v>
      </c>
      <c r="E79" t="s">
        <v>212</v>
      </c>
      <c r="F79" t="s">
        <v>243</v>
      </c>
      <c r="G79">
        <v>24563.1</v>
      </c>
      <c r="H79">
        <v>24692.3</v>
      </c>
      <c r="I79" t="s">
        <v>72</v>
      </c>
      <c r="J79" s="14">
        <v>3.4722222222222224E-2</v>
      </c>
      <c r="K79" t="s">
        <v>74</v>
      </c>
      <c r="L79">
        <v>-43.47</v>
      </c>
      <c r="M79" t="s">
        <v>73</v>
      </c>
      <c r="N79" t="s">
        <v>73</v>
      </c>
      <c r="O79" t="s">
        <v>251</v>
      </c>
      <c r="P79">
        <v>0</v>
      </c>
      <c r="Q79">
        <v>107476</v>
      </c>
      <c r="R79">
        <v>105967</v>
      </c>
      <c r="S79">
        <v>0</v>
      </c>
      <c r="T79">
        <v>0</v>
      </c>
      <c r="U79">
        <v>0</v>
      </c>
      <c r="V79">
        <v>72944.600000000006</v>
      </c>
      <c r="W79">
        <v>286388</v>
      </c>
      <c r="X79">
        <v>77659.3</v>
      </c>
      <c r="Y79">
        <v>0</v>
      </c>
      <c r="Z79">
        <v>312.82299999999998</v>
      </c>
      <c r="AA79">
        <v>0</v>
      </c>
      <c r="AB79">
        <v>0</v>
      </c>
      <c r="AC79">
        <v>0</v>
      </c>
      <c r="AD79">
        <v>364360</v>
      </c>
      <c r="AE79">
        <v>132.76499999999999</v>
      </c>
      <c r="AF79">
        <v>0</v>
      </c>
      <c r="AG79">
        <v>0</v>
      </c>
      <c r="AH79">
        <v>0</v>
      </c>
      <c r="AI79">
        <v>0</v>
      </c>
      <c r="AJ79">
        <v>1085.3800000000001</v>
      </c>
      <c r="AK79">
        <v>0</v>
      </c>
      <c r="AL79">
        <v>1218.1500000000001</v>
      </c>
      <c r="AM79">
        <v>0</v>
      </c>
      <c r="AN79">
        <v>0</v>
      </c>
      <c r="AO79">
        <v>0</v>
      </c>
      <c r="AP79">
        <v>0</v>
      </c>
      <c r="AQ79">
        <v>1218.1500000000001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0.33375500000000002</v>
      </c>
      <c r="BF79">
        <v>20.3642</v>
      </c>
      <c r="BG79">
        <v>21.655000000000001</v>
      </c>
      <c r="BH79">
        <v>0</v>
      </c>
      <c r="BI79">
        <v>0</v>
      </c>
      <c r="BJ79">
        <v>2.3841700000000001</v>
      </c>
      <c r="BK79">
        <v>14.445</v>
      </c>
      <c r="BL79">
        <v>0</v>
      </c>
      <c r="BM79">
        <v>59.182099999999998</v>
      </c>
      <c r="BN79">
        <v>15.353999999999999</v>
      </c>
      <c r="BO79">
        <v>0</v>
      </c>
      <c r="BP79">
        <v>6.1947200000000001E-2</v>
      </c>
      <c r="BQ79">
        <v>0</v>
      </c>
      <c r="BR79">
        <v>0</v>
      </c>
      <c r="BS79">
        <v>0</v>
      </c>
      <c r="BT79">
        <v>74.598100000000002</v>
      </c>
      <c r="BU79">
        <v>71.880200000000002</v>
      </c>
      <c r="BV79">
        <v>2.71793</v>
      </c>
      <c r="BW79">
        <v>0</v>
      </c>
      <c r="BX79">
        <v>0</v>
      </c>
      <c r="BZ79">
        <v>0</v>
      </c>
      <c r="CA79">
        <v>0</v>
      </c>
      <c r="CC79">
        <v>0</v>
      </c>
      <c r="CG79" t="s">
        <v>73</v>
      </c>
      <c r="CH79" t="s">
        <v>73</v>
      </c>
      <c r="CI79" t="s">
        <v>334</v>
      </c>
      <c r="CJ79">
        <v>2245.08</v>
      </c>
      <c r="CK79">
        <v>94342.5</v>
      </c>
      <c r="CL79">
        <v>26632.5</v>
      </c>
      <c r="CM79">
        <v>0</v>
      </c>
      <c r="CN79">
        <v>0</v>
      </c>
      <c r="CO79">
        <v>23118.5</v>
      </c>
      <c r="CP79">
        <v>72944.600000000006</v>
      </c>
      <c r="CQ79">
        <v>57118.8</v>
      </c>
      <c r="CR79">
        <v>77659.3</v>
      </c>
      <c r="CS79">
        <v>0</v>
      </c>
      <c r="CT79">
        <v>312.82299999999998</v>
      </c>
      <c r="CU79">
        <v>0</v>
      </c>
      <c r="CV79">
        <v>-162627</v>
      </c>
      <c r="CW79">
        <v>463.10500000000002</v>
      </c>
      <c r="CX79">
        <v>135091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0.66137199999999996</v>
      </c>
      <c r="DZ79">
        <v>17.850999999999999</v>
      </c>
      <c r="EA79">
        <v>5.3609900000000001</v>
      </c>
      <c r="EB79">
        <v>0</v>
      </c>
      <c r="EC79">
        <v>0</v>
      </c>
      <c r="ED79">
        <v>4.7962999999999996</v>
      </c>
      <c r="EE79">
        <v>14.445</v>
      </c>
      <c r="EF79">
        <v>15.702500000000001</v>
      </c>
      <c r="EG79">
        <v>15.353999999999999</v>
      </c>
      <c r="EH79">
        <v>0</v>
      </c>
      <c r="EI79">
        <v>6.1947200000000001E-2</v>
      </c>
      <c r="EJ79">
        <v>0</v>
      </c>
      <c r="EK79">
        <v>-27.2104</v>
      </c>
      <c r="EL79">
        <v>-0.201739</v>
      </c>
      <c r="EM79">
        <v>31.118500000000001</v>
      </c>
      <c r="EN79">
        <v>31.118500000000001</v>
      </c>
      <c r="EO79">
        <v>0</v>
      </c>
      <c r="EP79">
        <v>0</v>
      </c>
      <c r="EQ79">
        <v>0</v>
      </c>
      <c r="ES79">
        <v>0</v>
      </c>
      <c r="ET79">
        <v>0</v>
      </c>
      <c r="EV79">
        <v>0</v>
      </c>
      <c r="EW79">
        <v>0</v>
      </c>
      <c r="EX79">
        <v>0.68224499999999999</v>
      </c>
      <c r="EY79">
        <v>2.75162</v>
      </c>
      <c r="EZ79">
        <v>0</v>
      </c>
      <c r="FA79">
        <v>0</v>
      </c>
      <c r="FB79">
        <v>0</v>
      </c>
      <c r="FC79">
        <v>1.52766</v>
      </c>
      <c r="FD79">
        <v>4.9615200000000002</v>
      </c>
      <c r="FE79">
        <v>1.56168</v>
      </c>
      <c r="FF79">
        <v>0</v>
      </c>
      <c r="FG79">
        <v>6.5513799999999999E-3</v>
      </c>
      <c r="FH79">
        <v>0</v>
      </c>
      <c r="FI79">
        <v>0</v>
      </c>
      <c r="FJ79">
        <v>0</v>
      </c>
      <c r="FK79">
        <v>6.5297499999999999</v>
      </c>
      <c r="FL79">
        <v>0.78908199999999995</v>
      </c>
      <c r="FM79">
        <v>0.33648899999999998</v>
      </c>
      <c r="FN79">
        <v>0.49112099999999997</v>
      </c>
      <c r="FO79">
        <v>0</v>
      </c>
      <c r="FP79">
        <v>0</v>
      </c>
      <c r="FQ79">
        <v>0.94483200000000001</v>
      </c>
      <c r="FR79">
        <v>1.52766</v>
      </c>
      <c r="FS79">
        <v>2.8525499999999999</v>
      </c>
      <c r="FT79">
        <v>1.56168</v>
      </c>
      <c r="FU79">
        <v>0</v>
      </c>
      <c r="FV79">
        <v>6.5513799999999999E-3</v>
      </c>
      <c r="FW79">
        <v>0</v>
      </c>
      <c r="FX79">
        <v>-0.62650600000000001</v>
      </c>
      <c r="FY79">
        <v>-0.61013499999999998</v>
      </c>
      <c r="FZ79">
        <v>4.4207799999999997</v>
      </c>
      <c r="GA79" t="s">
        <v>275</v>
      </c>
      <c r="GB79" t="s">
        <v>353</v>
      </c>
      <c r="GC79" t="s">
        <v>244</v>
      </c>
      <c r="GD79" t="s">
        <v>276</v>
      </c>
      <c r="GE79" t="s">
        <v>277</v>
      </c>
      <c r="GF79" t="s">
        <v>354</v>
      </c>
      <c r="GG79" t="s">
        <v>355</v>
      </c>
      <c r="GH79" t="s">
        <v>356</v>
      </c>
      <c r="GK79">
        <v>0</v>
      </c>
      <c r="GL79">
        <v>3.5854499999999998</v>
      </c>
      <c r="GM79">
        <v>7.0015000000000001</v>
      </c>
      <c r="GN79">
        <v>0</v>
      </c>
      <c r="GO79">
        <v>0</v>
      </c>
      <c r="GP79">
        <v>0</v>
      </c>
      <c r="GQ79">
        <v>4.2902399999999998</v>
      </c>
      <c r="GR79">
        <v>14.88</v>
      </c>
      <c r="GS79">
        <v>4.5420100000000003</v>
      </c>
      <c r="GT79">
        <v>0</v>
      </c>
      <c r="GU79">
        <v>1.83987E-2</v>
      </c>
      <c r="GV79">
        <v>0</v>
      </c>
      <c r="GW79">
        <v>0</v>
      </c>
      <c r="GX79">
        <v>0</v>
      </c>
      <c r="GY79">
        <v>19.440000000000001</v>
      </c>
      <c r="GZ79">
        <v>0.72533700000000001</v>
      </c>
      <c r="HA79">
        <v>0</v>
      </c>
      <c r="HB79">
        <v>0</v>
      </c>
      <c r="HC79">
        <v>0</v>
      </c>
      <c r="HD79">
        <v>0</v>
      </c>
      <c r="HE79">
        <v>5.9297599999999999</v>
      </c>
      <c r="HF79">
        <v>0</v>
      </c>
      <c r="HG79">
        <v>6.66</v>
      </c>
      <c r="HH79">
        <v>0</v>
      </c>
      <c r="HI79">
        <v>0</v>
      </c>
      <c r="HJ79">
        <v>0</v>
      </c>
      <c r="HK79">
        <v>0</v>
      </c>
      <c r="HL79">
        <v>6.66</v>
      </c>
      <c r="HM79">
        <v>0.43536599999999998</v>
      </c>
      <c r="HN79">
        <v>3.1105700000000001</v>
      </c>
      <c r="HO79">
        <v>1.5087200000000001</v>
      </c>
      <c r="HP79">
        <v>0</v>
      </c>
      <c r="HQ79">
        <v>0</v>
      </c>
      <c r="HR79">
        <v>1.5966400000000001</v>
      </c>
      <c r="HS79">
        <v>4.2902399999999998</v>
      </c>
      <c r="HT79">
        <v>5.65</v>
      </c>
      <c r="HU79">
        <v>4.5420100000000003</v>
      </c>
      <c r="HV79">
        <v>0</v>
      </c>
      <c r="HW79">
        <v>1.83987E-2</v>
      </c>
      <c r="HX79">
        <v>0</v>
      </c>
      <c r="HY79">
        <v>-4.8862300000000003</v>
      </c>
      <c r="HZ79">
        <v>-0.413053</v>
      </c>
      <c r="IA79">
        <v>10.210000000000001</v>
      </c>
      <c r="IB79">
        <v>0</v>
      </c>
      <c r="IC79">
        <v>0</v>
      </c>
      <c r="ID79">
        <v>0</v>
      </c>
      <c r="IE79">
        <v>0</v>
      </c>
      <c r="IF79">
        <v>0</v>
      </c>
      <c r="IG79">
        <v>0</v>
      </c>
      <c r="IH79">
        <v>0</v>
      </c>
      <c r="II79">
        <v>0</v>
      </c>
      <c r="IJ79">
        <v>0</v>
      </c>
      <c r="IK79">
        <v>0</v>
      </c>
      <c r="IL79">
        <v>0</v>
      </c>
      <c r="IM79">
        <v>0</v>
      </c>
      <c r="IN79">
        <v>0</v>
      </c>
      <c r="IO79">
        <v>0.48625400000000002</v>
      </c>
      <c r="IP79">
        <v>2.75881</v>
      </c>
      <c r="IQ79">
        <v>5.3872900000000001</v>
      </c>
      <c r="IR79">
        <v>0</v>
      </c>
      <c r="IS79">
        <v>0</v>
      </c>
      <c r="IT79">
        <v>3.9752200000000002</v>
      </c>
      <c r="IU79">
        <v>3.30111</v>
      </c>
      <c r="IV79">
        <v>15.9087</v>
      </c>
      <c r="IW79">
        <v>3.4948399999999999</v>
      </c>
      <c r="IX79">
        <v>0</v>
      </c>
      <c r="IY79">
        <v>1.4156800000000001E-2</v>
      </c>
      <c r="IZ79">
        <v>0</v>
      </c>
      <c r="JA79">
        <v>0</v>
      </c>
      <c r="JB79">
        <v>0</v>
      </c>
      <c r="JC79">
        <v>19.4177</v>
      </c>
      <c r="JD79">
        <v>0.33499200000000001</v>
      </c>
      <c r="JE79">
        <v>2.3934199999999999</v>
      </c>
      <c r="JF79">
        <v>1.1608799999999999</v>
      </c>
      <c r="JG79">
        <v>0</v>
      </c>
      <c r="JH79">
        <v>0</v>
      </c>
      <c r="JI79">
        <v>1.2285299999999999</v>
      </c>
      <c r="JJ79">
        <v>3.30111</v>
      </c>
      <c r="JK79">
        <v>4.3414099999999998</v>
      </c>
      <c r="JL79">
        <v>3.4948399999999999</v>
      </c>
      <c r="JM79">
        <v>0</v>
      </c>
      <c r="JN79">
        <v>1.4156800000000001E-2</v>
      </c>
      <c r="JO79">
        <v>0</v>
      </c>
      <c r="JP79">
        <v>-3.7597</v>
      </c>
      <c r="JQ79">
        <v>-0.31782199999999999</v>
      </c>
      <c r="JR79">
        <v>7.8504100000000001</v>
      </c>
    </row>
    <row r="80" spans="1:278" x14ac:dyDescent="0.3">
      <c r="A80" s="3"/>
      <c r="B80" s="20">
        <v>45968.63690972222</v>
      </c>
      <c r="C80" t="s">
        <v>113</v>
      </c>
      <c r="D80" t="s">
        <v>113</v>
      </c>
      <c r="E80" t="s">
        <v>212</v>
      </c>
      <c r="F80" t="s">
        <v>243</v>
      </c>
      <c r="G80">
        <v>24563.1</v>
      </c>
      <c r="H80">
        <v>24692.3</v>
      </c>
      <c r="I80" t="s">
        <v>72</v>
      </c>
      <c r="J80" s="14">
        <v>3.6111111111111108E-2</v>
      </c>
      <c r="K80" t="s">
        <v>74</v>
      </c>
      <c r="L80">
        <v>-43.23</v>
      </c>
      <c r="M80" t="s">
        <v>73</v>
      </c>
      <c r="N80" t="s">
        <v>73</v>
      </c>
      <c r="O80" t="s">
        <v>251</v>
      </c>
      <c r="P80">
        <v>0</v>
      </c>
      <c r="Q80">
        <v>106482</v>
      </c>
      <c r="R80">
        <v>105947</v>
      </c>
      <c r="S80">
        <v>0</v>
      </c>
      <c r="T80">
        <v>0</v>
      </c>
      <c r="U80">
        <v>0</v>
      </c>
      <c r="V80">
        <v>72944.600000000006</v>
      </c>
      <c r="W80">
        <v>285374</v>
      </c>
      <c r="X80">
        <v>77659.3</v>
      </c>
      <c r="Y80">
        <v>0</v>
      </c>
      <c r="Z80">
        <v>312.82299999999998</v>
      </c>
      <c r="AA80">
        <v>0</v>
      </c>
      <c r="AB80">
        <v>0</v>
      </c>
      <c r="AC80">
        <v>0</v>
      </c>
      <c r="AD80">
        <v>363346</v>
      </c>
      <c r="AE80">
        <v>116.303</v>
      </c>
      <c r="AF80">
        <v>0</v>
      </c>
      <c r="AG80">
        <v>0</v>
      </c>
      <c r="AH80">
        <v>0</v>
      </c>
      <c r="AI80">
        <v>0</v>
      </c>
      <c r="AJ80">
        <v>1085.3800000000001</v>
      </c>
      <c r="AK80">
        <v>0</v>
      </c>
      <c r="AL80">
        <v>1201.68</v>
      </c>
      <c r="AM80">
        <v>0</v>
      </c>
      <c r="AN80">
        <v>0</v>
      </c>
      <c r="AO80">
        <v>0</v>
      </c>
      <c r="AP80">
        <v>0</v>
      </c>
      <c r="AQ80">
        <v>1201.68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0.29165099999999999</v>
      </c>
      <c r="BF80">
        <v>20.1722</v>
      </c>
      <c r="BG80">
        <v>21.649699999999999</v>
      </c>
      <c r="BH80">
        <v>0</v>
      </c>
      <c r="BI80">
        <v>0</v>
      </c>
      <c r="BJ80">
        <v>2.3841700000000001</v>
      </c>
      <c r="BK80">
        <v>14.445</v>
      </c>
      <c r="BL80">
        <v>0</v>
      </c>
      <c r="BM80">
        <v>58.942700000000002</v>
      </c>
      <c r="BN80">
        <v>15.353999999999999</v>
      </c>
      <c r="BO80">
        <v>0</v>
      </c>
      <c r="BP80">
        <v>6.1947200000000001E-2</v>
      </c>
      <c r="BQ80">
        <v>0</v>
      </c>
      <c r="BR80">
        <v>0</v>
      </c>
      <c r="BS80">
        <v>0</v>
      </c>
      <c r="BT80">
        <v>74.358699999999999</v>
      </c>
      <c r="BU80">
        <v>71.682900000000004</v>
      </c>
      <c r="BV80">
        <v>2.6758199999999999</v>
      </c>
      <c r="BW80">
        <v>0</v>
      </c>
      <c r="BX80">
        <v>0</v>
      </c>
      <c r="BZ80">
        <v>0</v>
      </c>
      <c r="CA80">
        <v>0</v>
      </c>
      <c r="CC80">
        <v>0</v>
      </c>
      <c r="CG80" t="s">
        <v>73</v>
      </c>
      <c r="CH80" t="s">
        <v>73</v>
      </c>
      <c r="CI80" t="s">
        <v>334</v>
      </c>
      <c r="CJ80">
        <v>2245.08</v>
      </c>
      <c r="CK80">
        <v>94342.5</v>
      </c>
      <c r="CL80">
        <v>26632.5</v>
      </c>
      <c r="CM80">
        <v>0</v>
      </c>
      <c r="CN80">
        <v>0</v>
      </c>
      <c r="CO80">
        <v>23118.5</v>
      </c>
      <c r="CP80">
        <v>72944.600000000006</v>
      </c>
      <c r="CQ80">
        <v>57118.8</v>
      </c>
      <c r="CR80">
        <v>77659.3</v>
      </c>
      <c r="CS80">
        <v>0</v>
      </c>
      <c r="CT80">
        <v>312.82299999999998</v>
      </c>
      <c r="CU80">
        <v>0</v>
      </c>
      <c r="CV80">
        <v>-162627</v>
      </c>
      <c r="CW80">
        <v>463.10500000000002</v>
      </c>
      <c r="CX80">
        <v>135091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0.66137199999999996</v>
      </c>
      <c r="DZ80">
        <v>17.850999999999999</v>
      </c>
      <c r="EA80">
        <v>5.3609900000000001</v>
      </c>
      <c r="EB80">
        <v>0</v>
      </c>
      <c r="EC80">
        <v>0</v>
      </c>
      <c r="ED80">
        <v>4.7962999999999996</v>
      </c>
      <c r="EE80">
        <v>14.445</v>
      </c>
      <c r="EF80">
        <v>15.702500000000001</v>
      </c>
      <c r="EG80">
        <v>15.353999999999999</v>
      </c>
      <c r="EH80">
        <v>0</v>
      </c>
      <c r="EI80">
        <v>6.1947200000000001E-2</v>
      </c>
      <c r="EJ80">
        <v>0</v>
      </c>
      <c r="EK80">
        <v>-27.2104</v>
      </c>
      <c r="EL80">
        <v>-0.201739</v>
      </c>
      <c r="EM80">
        <v>31.118500000000001</v>
      </c>
      <c r="EN80">
        <v>31.118500000000001</v>
      </c>
      <c r="EO80">
        <v>0</v>
      </c>
      <c r="EP80">
        <v>0</v>
      </c>
      <c r="EQ80">
        <v>0</v>
      </c>
      <c r="ES80">
        <v>0</v>
      </c>
      <c r="ET80">
        <v>0</v>
      </c>
      <c r="EV80">
        <v>0</v>
      </c>
      <c r="EW80">
        <v>0</v>
      </c>
      <c r="EX80">
        <v>0.67920199999999997</v>
      </c>
      <c r="EY80">
        <v>2.7508300000000001</v>
      </c>
      <c r="EZ80">
        <v>0</v>
      </c>
      <c r="FA80">
        <v>0</v>
      </c>
      <c r="FB80">
        <v>0</v>
      </c>
      <c r="FC80">
        <v>1.52766</v>
      </c>
      <c r="FD80">
        <v>4.9576900000000004</v>
      </c>
      <c r="FE80">
        <v>1.56168</v>
      </c>
      <c r="FF80">
        <v>0</v>
      </c>
      <c r="FG80">
        <v>6.5513799999999999E-3</v>
      </c>
      <c r="FH80">
        <v>0</v>
      </c>
      <c r="FI80">
        <v>0</v>
      </c>
      <c r="FJ80">
        <v>0</v>
      </c>
      <c r="FK80">
        <v>6.5259200000000002</v>
      </c>
      <c r="FL80">
        <v>0.78908199999999995</v>
      </c>
      <c r="FM80">
        <v>0.33648899999999998</v>
      </c>
      <c r="FN80">
        <v>0.49112099999999997</v>
      </c>
      <c r="FO80">
        <v>0</v>
      </c>
      <c r="FP80">
        <v>0</v>
      </c>
      <c r="FQ80">
        <v>0.94483200000000001</v>
      </c>
      <c r="FR80">
        <v>1.52766</v>
      </c>
      <c r="FS80">
        <v>2.8525499999999999</v>
      </c>
      <c r="FT80">
        <v>1.56168</v>
      </c>
      <c r="FU80">
        <v>0</v>
      </c>
      <c r="FV80">
        <v>6.5513799999999999E-3</v>
      </c>
      <c r="FW80">
        <v>0</v>
      </c>
      <c r="FX80">
        <v>-0.62650600000000001</v>
      </c>
      <c r="FY80">
        <v>-0.61013499999999998</v>
      </c>
      <c r="FZ80">
        <v>4.4207799999999997</v>
      </c>
      <c r="GA80" t="s">
        <v>275</v>
      </c>
      <c r="GB80" t="s">
        <v>353</v>
      </c>
      <c r="GC80" t="s">
        <v>244</v>
      </c>
      <c r="GD80" t="s">
        <v>276</v>
      </c>
      <c r="GE80" t="s">
        <v>277</v>
      </c>
      <c r="GF80" t="s">
        <v>354</v>
      </c>
      <c r="GG80" t="s">
        <v>355</v>
      </c>
      <c r="GH80" t="s">
        <v>356</v>
      </c>
      <c r="GK80">
        <v>0</v>
      </c>
      <c r="GL80">
        <v>3.5526499999999999</v>
      </c>
      <c r="GM80">
        <v>6.9990699999999997</v>
      </c>
      <c r="GN80">
        <v>0</v>
      </c>
      <c r="GO80">
        <v>0</v>
      </c>
      <c r="GP80">
        <v>0</v>
      </c>
      <c r="GQ80">
        <v>4.2902399999999998</v>
      </c>
      <c r="GR80">
        <v>14.84</v>
      </c>
      <c r="GS80">
        <v>4.5420100000000003</v>
      </c>
      <c r="GT80">
        <v>0</v>
      </c>
      <c r="GU80">
        <v>1.83987E-2</v>
      </c>
      <c r="GV80">
        <v>0</v>
      </c>
      <c r="GW80">
        <v>0</v>
      </c>
      <c r="GX80">
        <v>0</v>
      </c>
      <c r="GY80">
        <v>19.399999999999999</v>
      </c>
      <c r="GZ80">
        <v>0.63539699999999999</v>
      </c>
      <c r="HA80">
        <v>0</v>
      </c>
      <c r="HB80">
        <v>0</v>
      </c>
      <c r="HC80">
        <v>0</v>
      </c>
      <c r="HD80">
        <v>0</v>
      </c>
      <c r="HE80">
        <v>5.9297599999999999</v>
      </c>
      <c r="HF80">
        <v>0</v>
      </c>
      <c r="HG80">
        <v>6.57</v>
      </c>
      <c r="HH80">
        <v>0</v>
      </c>
      <c r="HI80">
        <v>0</v>
      </c>
      <c r="HJ80">
        <v>0</v>
      </c>
      <c r="HK80">
        <v>0</v>
      </c>
      <c r="HL80">
        <v>6.57</v>
      </c>
      <c r="HM80">
        <v>0.43536599999999998</v>
      </c>
      <c r="HN80">
        <v>3.1105700000000001</v>
      </c>
      <c r="HO80">
        <v>1.5087200000000001</v>
      </c>
      <c r="HP80">
        <v>0</v>
      </c>
      <c r="HQ80">
        <v>0</v>
      </c>
      <c r="HR80">
        <v>1.5966400000000001</v>
      </c>
      <c r="HS80">
        <v>4.2902399999999998</v>
      </c>
      <c r="HT80">
        <v>5.65</v>
      </c>
      <c r="HU80">
        <v>4.5420100000000003</v>
      </c>
      <c r="HV80">
        <v>0</v>
      </c>
      <c r="HW80">
        <v>1.83987E-2</v>
      </c>
      <c r="HX80">
        <v>0</v>
      </c>
      <c r="HY80">
        <v>-4.8862300000000003</v>
      </c>
      <c r="HZ80">
        <v>-0.413053</v>
      </c>
      <c r="IA80">
        <v>10.210000000000001</v>
      </c>
      <c r="IB80">
        <v>0</v>
      </c>
      <c r="IC80">
        <v>0</v>
      </c>
      <c r="ID80">
        <v>0</v>
      </c>
      <c r="IE80">
        <v>0</v>
      </c>
      <c r="IF80">
        <v>0</v>
      </c>
      <c r="IG80">
        <v>0</v>
      </c>
      <c r="IH80">
        <v>0</v>
      </c>
      <c r="II80">
        <v>0</v>
      </c>
      <c r="IJ80">
        <v>0</v>
      </c>
      <c r="IK80">
        <v>0</v>
      </c>
      <c r="IL80">
        <v>0</v>
      </c>
      <c r="IM80">
        <v>0</v>
      </c>
      <c r="IN80">
        <v>0</v>
      </c>
      <c r="IO80">
        <v>0.42596000000000001</v>
      </c>
      <c r="IP80">
        <v>2.7335699999999998</v>
      </c>
      <c r="IQ80">
        <v>5.3854100000000003</v>
      </c>
      <c r="IR80">
        <v>0</v>
      </c>
      <c r="IS80">
        <v>0</v>
      </c>
      <c r="IT80">
        <v>3.9752200000000002</v>
      </c>
      <c r="IU80">
        <v>3.30111</v>
      </c>
      <c r="IV80">
        <v>15.821300000000001</v>
      </c>
      <c r="IW80">
        <v>3.4948399999999999</v>
      </c>
      <c r="IX80">
        <v>0</v>
      </c>
      <c r="IY80">
        <v>1.4156800000000001E-2</v>
      </c>
      <c r="IZ80">
        <v>0</v>
      </c>
      <c r="JA80">
        <v>0</v>
      </c>
      <c r="JB80">
        <v>0</v>
      </c>
      <c r="JC80">
        <v>19.330300000000001</v>
      </c>
      <c r="JD80">
        <v>0.33499200000000001</v>
      </c>
      <c r="JE80">
        <v>2.3934199999999999</v>
      </c>
      <c r="JF80">
        <v>1.1608799999999999</v>
      </c>
      <c r="JG80">
        <v>0</v>
      </c>
      <c r="JH80">
        <v>0</v>
      </c>
      <c r="JI80">
        <v>1.2285299999999999</v>
      </c>
      <c r="JJ80">
        <v>3.30111</v>
      </c>
      <c r="JK80">
        <v>4.3414099999999998</v>
      </c>
      <c r="JL80">
        <v>3.4948399999999999</v>
      </c>
      <c r="JM80">
        <v>0</v>
      </c>
      <c r="JN80">
        <v>1.4156800000000001E-2</v>
      </c>
      <c r="JO80">
        <v>0</v>
      </c>
      <c r="JP80">
        <v>-3.7597</v>
      </c>
      <c r="JQ80">
        <v>-0.31782199999999999</v>
      </c>
      <c r="JR80">
        <v>7.8504100000000001</v>
      </c>
    </row>
    <row r="81" spans="1:278" x14ac:dyDescent="0.3">
      <c r="A81" s="3"/>
      <c r="B81" s="20">
        <v>45968.637870370374</v>
      </c>
      <c r="C81" t="s">
        <v>114</v>
      </c>
      <c r="D81" t="s">
        <v>114</v>
      </c>
      <c r="E81" t="s">
        <v>212</v>
      </c>
      <c r="F81" t="s">
        <v>243</v>
      </c>
      <c r="G81">
        <v>24563.1</v>
      </c>
      <c r="H81">
        <v>24692.3</v>
      </c>
      <c r="I81" t="s">
        <v>72</v>
      </c>
      <c r="J81" s="14">
        <v>5.486111111111111E-2</v>
      </c>
      <c r="K81" t="s">
        <v>74</v>
      </c>
      <c r="L81">
        <v>-38.44</v>
      </c>
      <c r="M81" t="s">
        <v>73</v>
      </c>
      <c r="N81" t="s">
        <v>73</v>
      </c>
      <c r="O81" t="s">
        <v>251</v>
      </c>
      <c r="P81">
        <v>116.746</v>
      </c>
      <c r="Q81">
        <v>104354</v>
      </c>
      <c r="R81">
        <v>96302.1</v>
      </c>
      <c r="S81">
        <v>0</v>
      </c>
      <c r="T81">
        <v>0</v>
      </c>
      <c r="U81">
        <v>0</v>
      </c>
      <c r="V81">
        <v>72944.600000000006</v>
      </c>
      <c r="W81">
        <v>273717</v>
      </c>
      <c r="X81">
        <v>77659.3</v>
      </c>
      <c r="Y81">
        <v>0</v>
      </c>
      <c r="Z81">
        <v>312.82299999999998</v>
      </c>
      <c r="AA81">
        <v>0</v>
      </c>
      <c r="AB81">
        <v>0</v>
      </c>
      <c r="AC81">
        <v>0</v>
      </c>
      <c r="AD81">
        <v>351689</v>
      </c>
      <c r="AE81">
        <v>117.971</v>
      </c>
      <c r="AF81">
        <v>0</v>
      </c>
      <c r="AG81">
        <v>0</v>
      </c>
      <c r="AH81">
        <v>0</v>
      </c>
      <c r="AI81">
        <v>0</v>
      </c>
      <c r="AJ81">
        <v>1085.3800000000001</v>
      </c>
      <c r="AK81">
        <v>0</v>
      </c>
      <c r="AL81">
        <v>1203.3499999999999</v>
      </c>
      <c r="AM81">
        <v>0</v>
      </c>
      <c r="AN81">
        <v>0</v>
      </c>
      <c r="AO81">
        <v>0</v>
      </c>
      <c r="AP81">
        <v>0</v>
      </c>
      <c r="AQ81">
        <v>1203.3499999999999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0.34057700000000002</v>
      </c>
      <c r="BF81">
        <v>19.802499999999998</v>
      </c>
      <c r="BG81">
        <v>19.613199999999999</v>
      </c>
      <c r="BH81">
        <v>0</v>
      </c>
      <c r="BI81">
        <v>0</v>
      </c>
      <c r="BJ81">
        <v>2.3841700000000001</v>
      </c>
      <c r="BK81">
        <v>14.445</v>
      </c>
      <c r="BL81">
        <v>0</v>
      </c>
      <c r="BM81">
        <v>56.5854</v>
      </c>
      <c r="BN81">
        <v>15.353999999999999</v>
      </c>
      <c r="BO81">
        <v>0</v>
      </c>
      <c r="BP81">
        <v>6.1947200000000001E-2</v>
      </c>
      <c r="BQ81">
        <v>0</v>
      </c>
      <c r="BR81">
        <v>0</v>
      </c>
      <c r="BS81">
        <v>0</v>
      </c>
      <c r="BT81">
        <v>72.001400000000004</v>
      </c>
      <c r="BU81">
        <v>69.316900000000004</v>
      </c>
      <c r="BV81">
        <v>2.68445</v>
      </c>
      <c r="BW81">
        <v>0</v>
      </c>
      <c r="BX81">
        <v>0</v>
      </c>
      <c r="BZ81">
        <v>0</v>
      </c>
      <c r="CA81">
        <v>0</v>
      </c>
      <c r="CC81">
        <v>0</v>
      </c>
      <c r="CG81" t="s">
        <v>73</v>
      </c>
      <c r="CH81" t="s">
        <v>73</v>
      </c>
      <c r="CI81" t="s">
        <v>334</v>
      </c>
      <c r="CJ81">
        <v>2669.11</v>
      </c>
      <c r="CK81">
        <v>95902.1</v>
      </c>
      <c r="CL81">
        <v>37723.300000000003</v>
      </c>
      <c r="CM81">
        <v>0</v>
      </c>
      <c r="CN81">
        <v>0</v>
      </c>
      <c r="CO81">
        <v>23119.8</v>
      </c>
      <c r="CP81">
        <v>72944.600000000006</v>
      </c>
      <c r="CQ81">
        <v>70093.899999999994</v>
      </c>
      <c r="CR81">
        <v>77659.3</v>
      </c>
      <c r="CS81">
        <v>0</v>
      </c>
      <c r="CT81">
        <v>312.82299999999998</v>
      </c>
      <c r="CU81">
        <v>0</v>
      </c>
      <c r="CV81">
        <v>-162627</v>
      </c>
      <c r="CW81">
        <v>362.48099999999999</v>
      </c>
      <c r="CX81">
        <v>148066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0.76019300000000001</v>
      </c>
      <c r="DZ81">
        <v>18.145</v>
      </c>
      <c r="EA81">
        <v>7.5015599999999996</v>
      </c>
      <c r="EB81">
        <v>0</v>
      </c>
      <c r="EC81">
        <v>0</v>
      </c>
      <c r="ED81">
        <v>4.7969900000000001</v>
      </c>
      <c r="EE81">
        <v>14.445</v>
      </c>
      <c r="EF81">
        <v>18.1203</v>
      </c>
      <c r="EG81">
        <v>15.353999999999999</v>
      </c>
      <c r="EH81">
        <v>0</v>
      </c>
      <c r="EI81">
        <v>6.1947200000000001E-2</v>
      </c>
      <c r="EJ81">
        <v>0</v>
      </c>
      <c r="EK81">
        <v>-27.363800000000001</v>
      </c>
      <c r="EL81">
        <v>-0.16466600000000001</v>
      </c>
      <c r="EM81">
        <v>33.536299999999997</v>
      </c>
      <c r="EN81">
        <v>33.536299999999997</v>
      </c>
      <c r="EO81">
        <v>0</v>
      </c>
      <c r="EP81">
        <v>0</v>
      </c>
      <c r="EQ81">
        <v>0</v>
      </c>
      <c r="ES81">
        <v>0</v>
      </c>
      <c r="ET81">
        <v>0</v>
      </c>
      <c r="EV81">
        <v>0</v>
      </c>
      <c r="EW81">
        <v>7.7387200000000003E-2</v>
      </c>
      <c r="EX81">
        <v>0.67042000000000002</v>
      </c>
      <c r="EY81">
        <v>2.4133</v>
      </c>
      <c r="EZ81">
        <v>0</v>
      </c>
      <c r="FA81">
        <v>0</v>
      </c>
      <c r="FB81">
        <v>0</v>
      </c>
      <c r="FC81">
        <v>1.52766</v>
      </c>
      <c r="FD81">
        <v>4.6887699999999999</v>
      </c>
      <c r="FE81">
        <v>1.56168</v>
      </c>
      <c r="FF81">
        <v>0</v>
      </c>
      <c r="FG81">
        <v>6.5513799999999999E-3</v>
      </c>
      <c r="FH81">
        <v>0</v>
      </c>
      <c r="FI81">
        <v>0</v>
      </c>
      <c r="FJ81">
        <v>0</v>
      </c>
      <c r="FK81">
        <v>6.2569999999999997</v>
      </c>
      <c r="FL81">
        <v>0.78292799999999996</v>
      </c>
      <c r="FM81">
        <v>0.36333199999999999</v>
      </c>
      <c r="FN81">
        <v>0.61790900000000004</v>
      </c>
      <c r="FO81">
        <v>0</v>
      </c>
      <c r="FP81">
        <v>0</v>
      </c>
      <c r="FQ81">
        <v>0.94541299999999995</v>
      </c>
      <c r="FR81">
        <v>1.52766</v>
      </c>
      <c r="FS81">
        <v>3.0770200000000001</v>
      </c>
      <c r="FT81">
        <v>1.56168</v>
      </c>
      <c r="FU81">
        <v>0</v>
      </c>
      <c r="FV81">
        <v>6.5513799999999999E-3</v>
      </c>
      <c r="FW81">
        <v>0</v>
      </c>
      <c r="FX81">
        <v>-0.62650600000000001</v>
      </c>
      <c r="FY81">
        <v>-0.533717</v>
      </c>
      <c r="FZ81">
        <v>4.6452499999999999</v>
      </c>
      <c r="GA81" t="s">
        <v>275</v>
      </c>
      <c r="GB81" t="s">
        <v>353</v>
      </c>
      <c r="GC81" t="s">
        <v>244</v>
      </c>
      <c r="GD81" t="s">
        <v>276</v>
      </c>
      <c r="GE81" t="s">
        <v>277</v>
      </c>
      <c r="GF81" t="s">
        <v>354</v>
      </c>
      <c r="GG81" t="s">
        <v>355</v>
      </c>
      <c r="GH81" t="s">
        <v>356</v>
      </c>
      <c r="GK81">
        <v>2.7256900000000001E-2</v>
      </c>
      <c r="GL81">
        <v>3.6021200000000002</v>
      </c>
      <c r="GM81">
        <v>6.2592400000000001</v>
      </c>
      <c r="GN81">
        <v>0</v>
      </c>
      <c r="GO81">
        <v>0</v>
      </c>
      <c r="GP81">
        <v>0</v>
      </c>
      <c r="GQ81">
        <v>4.2902399999999998</v>
      </c>
      <c r="GR81">
        <v>14.18</v>
      </c>
      <c r="GS81">
        <v>4.5420100000000003</v>
      </c>
      <c r="GT81">
        <v>0</v>
      </c>
      <c r="GU81">
        <v>1.83987E-2</v>
      </c>
      <c r="GV81">
        <v>0</v>
      </c>
      <c r="GW81">
        <v>0</v>
      </c>
      <c r="GX81">
        <v>0</v>
      </c>
      <c r="GY81">
        <v>18.739999999999998</v>
      </c>
      <c r="GZ81">
        <v>0.64451099999999995</v>
      </c>
      <c r="HA81">
        <v>0</v>
      </c>
      <c r="HB81">
        <v>0</v>
      </c>
      <c r="HC81">
        <v>0</v>
      </c>
      <c r="HD81">
        <v>0</v>
      </c>
      <c r="HE81">
        <v>5.9297700000000004</v>
      </c>
      <c r="HF81">
        <v>0</v>
      </c>
      <c r="HG81">
        <v>6.57</v>
      </c>
      <c r="HH81">
        <v>0</v>
      </c>
      <c r="HI81">
        <v>0</v>
      </c>
      <c r="HJ81">
        <v>0</v>
      </c>
      <c r="HK81">
        <v>0</v>
      </c>
      <c r="HL81">
        <v>6.57</v>
      </c>
      <c r="HM81">
        <v>0.49935200000000002</v>
      </c>
      <c r="HN81">
        <v>3.1940300000000001</v>
      </c>
      <c r="HO81">
        <v>2.0949599999999999</v>
      </c>
      <c r="HP81">
        <v>0</v>
      </c>
      <c r="HQ81">
        <v>0</v>
      </c>
      <c r="HR81">
        <v>1.5966899999999999</v>
      </c>
      <c r="HS81">
        <v>4.2902399999999998</v>
      </c>
      <c r="HT81">
        <v>6.45</v>
      </c>
      <c r="HU81">
        <v>4.5420100000000003</v>
      </c>
      <c r="HV81">
        <v>0</v>
      </c>
      <c r="HW81">
        <v>1.83987E-2</v>
      </c>
      <c r="HX81">
        <v>0</v>
      </c>
      <c r="HY81">
        <v>-4.8862300000000003</v>
      </c>
      <c r="HZ81">
        <v>-0.32800499999999999</v>
      </c>
      <c r="IA81">
        <v>11.01</v>
      </c>
      <c r="IB81">
        <v>0</v>
      </c>
      <c r="IC81">
        <v>0</v>
      </c>
      <c r="ID81">
        <v>0</v>
      </c>
      <c r="IE81">
        <v>0</v>
      </c>
      <c r="IF81">
        <v>0</v>
      </c>
      <c r="IG81">
        <v>0</v>
      </c>
      <c r="IH81">
        <v>0</v>
      </c>
      <c r="II81">
        <v>0</v>
      </c>
      <c r="IJ81">
        <v>0</v>
      </c>
      <c r="IK81">
        <v>0</v>
      </c>
      <c r="IL81">
        <v>0</v>
      </c>
      <c r="IM81">
        <v>0</v>
      </c>
      <c r="IN81">
        <v>0</v>
      </c>
      <c r="IO81">
        <v>0.45304299999999997</v>
      </c>
      <c r="IP81">
        <v>2.7716400000000001</v>
      </c>
      <c r="IQ81">
        <v>4.81616</v>
      </c>
      <c r="IR81">
        <v>0</v>
      </c>
      <c r="IS81">
        <v>0</v>
      </c>
      <c r="IT81">
        <v>3.9752200000000002</v>
      </c>
      <c r="IU81">
        <v>3.30111</v>
      </c>
      <c r="IV81">
        <v>15.3172</v>
      </c>
      <c r="IW81">
        <v>3.4948399999999999</v>
      </c>
      <c r="IX81">
        <v>0</v>
      </c>
      <c r="IY81">
        <v>1.4156800000000001E-2</v>
      </c>
      <c r="IZ81">
        <v>0</v>
      </c>
      <c r="JA81">
        <v>0</v>
      </c>
      <c r="JB81">
        <v>0</v>
      </c>
      <c r="JC81">
        <v>18.8262</v>
      </c>
      <c r="JD81">
        <v>0.38422600000000001</v>
      </c>
      <c r="JE81">
        <v>2.45764</v>
      </c>
      <c r="JF81">
        <v>1.6119600000000001</v>
      </c>
      <c r="JG81">
        <v>0</v>
      </c>
      <c r="JH81">
        <v>0</v>
      </c>
      <c r="JI81">
        <v>1.2285699999999999</v>
      </c>
      <c r="JJ81">
        <v>3.30111</v>
      </c>
      <c r="JK81">
        <v>4.9714299999999998</v>
      </c>
      <c r="JL81">
        <v>3.4948399999999999</v>
      </c>
      <c r="JM81">
        <v>0</v>
      </c>
      <c r="JN81">
        <v>1.4156800000000001E-2</v>
      </c>
      <c r="JO81">
        <v>0</v>
      </c>
      <c r="JP81">
        <v>-3.7597</v>
      </c>
      <c r="JQ81">
        <v>-0.25238300000000002</v>
      </c>
      <c r="JR81">
        <v>8.4804200000000005</v>
      </c>
    </row>
    <row r="82" spans="1:278" x14ac:dyDescent="0.3">
      <c r="A82" s="3"/>
      <c r="B82" s="20">
        <v>45968.638715277775</v>
      </c>
      <c r="C82" t="s">
        <v>115</v>
      </c>
      <c r="D82" t="s">
        <v>115</v>
      </c>
      <c r="E82" t="s">
        <v>212</v>
      </c>
      <c r="F82" t="s">
        <v>243</v>
      </c>
      <c r="G82">
        <v>24563.1</v>
      </c>
      <c r="H82">
        <v>24692.3</v>
      </c>
      <c r="I82" t="s">
        <v>72</v>
      </c>
      <c r="J82" s="14">
        <v>4.7222222222222221E-2</v>
      </c>
      <c r="K82" t="s">
        <v>74</v>
      </c>
      <c r="L82">
        <v>-38.549999999999997</v>
      </c>
      <c r="M82" t="s">
        <v>73</v>
      </c>
      <c r="N82" t="s">
        <v>73</v>
      </c>
      <c r="O82" t="s">
        <v>248</v>
      </c>
      <c r="P82">
        <v>103.41</v>
      </c>
      <c r="Q82">
        <v>105059</v>
      </c>
      <c r="R82">
        <v>96301.2</v>
      </c>
      <c r="S82">
        <v>0</v>
      </c>
      <c r="T82">
        <v>0</v>
      </c>
      <c r="U82">
        <v>0</v>
      </c>
      <c r="V82">
        <v>72944.600000000006</v>
      </c>
      <c r="W82">
        <v>274408</v>
      </c>
      <c r="X82">
        <v>77659.3</v>
      </c>
      <c r="Y82">
        <v>0</v>
      </c>
      <c r="Z82">
        <v>312.82299999999998</v>
      </c>
      <c r="AA82">
        <v>0</v>
      </c>
      <c r="AB82">
        <v>0</v>
      </c>
      <c r="AC82">
        <v>0</v>
      </c>
      <c r="AD82">
        <v>352380</v>
      </c>
      <c r="AE82">
        <v>117.925</v>
      </c>
      <c r="AF82">
        <v>0</v>
      </c>
      <c r="AG82">
        <v>0</v>
      </c>
      <c r="AH82">
        <v>0</v>
      </c>
      <c r="AI82">
        <v>0</v>
      </c>
      <c r="AJ82">
        <v>1085.3800000000001</v>
      </c>
      <c r="AK82">
        <v>0</v>
      </c>
      <c r="AL82">
        <v>1203.31</v>
      </c>
      <c r="AM82">
        <v>0</v>
      </c>
      <c r="AN82">
        <v>0</v>
      </c>
      <c r="AO82">
        <v>0</v>
      </c>
      <c r="AP82">
        <v>0</v>
      </c>
      <c r="AQ82">
        <v>1203.31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0.334505</v>
      </c>
      <c r="BF82">
        <v>19.924800000000001</v>
      </c>
      <c r="BG82">
        <v>19.6129</v>
      </c>
      <c r="BH82">
        <v>0</v>
      </c>
      <c r="BI82">
        <v>0</v>
      </c>
      <c r="BJ82">
        <v>2.3841700000000001</v>
      </c>
      <c r="BK82">
        <v>14.445</v>
      </c>
      <c r="BL82">
        <v>0</v>
      </c>
      <c r="BM82">
        <v>56.7014</v>
      </c>
      <c r="BN82">
        <v>15.353999999999999</v>
      </c>
      <c r="BO82">
        <v>0</v>
      </c>
      <c r="BP82">
        <v>6.1947200000000001E-2</v>
      </c>
      <c r="BQ82">
        <v>0</v>
      </c>
      <c r="BR82">
        <v>0</v>
      </c>
      <c r="BS82">
        <v>0</v>
      </c>
      <c r="BT82">
        <v>72.117400000000004</v>
      </c>
      <c r="BU82">
        <v>69.433099999999996</v>
      </c>
      <c r="BV82">
        <v>2.6843400000000002</v>
      </c>
      <c r="BW82">
        <v>0</v>
      </c>
      <c r="BX82">
        <v>0</v>
      </c>
      <c r="BZ82">
        <v>0</v>
      </c>
      <c r="CA82">
        <v>0</v>
      </c>
      <c r="CC82">
        <v>0</v>
      </c>
      <c r="CG82" t="s">
        <v>73</v>
      </c>
      <c r="CH82" t="s">
        <v>73</v>
      </c>
      <c r="CI82" t="s">
        <v>334</v>
      </c>
      <c r="CJ82">
        <v>2669.11</v>
      </c>
      <c r="CK82">
        <v>95902.1</v>
      </c>
      <c r="CL82">
        <v>37723.300000000003</v>
      </c>
      <c r="CM82">
        <v>0</v>
      </c>
      <c r="CN82">
        <v>0</v>
      </c>
      <c r="CO82">
        <v>23119.8</v>
      </c>
      <c r="CP82">
        <v>72944.600000000006</v>
      </c>
      <c r="CQ82">
        <v>70093.899999999994</v>
      </c>
      <c r="CR82">
        <v>77659.3</v>
      </c>
      <c r="CS82">
        <v>0</v>
      </c>
      <c r="CT82">
        <v>312.82299999999998</v>
      </c>
      <c r="CU82">
        <v>0</v>
      </c>
      <c r="CV82">
        <v>-162627</v>
      </c>
      <c r="CW82">
        <v>362.48099999999999</v>
      </c>
      <c r="CX82">
        <v>148066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0.76019300000000001</v>
      </c>
      <c r="DZ82">
        <v>18.145</v>
      </c>
      <c r="EA82">
        <v>7.5015599999999996</v>
      </c>
      <c r="EB82">
        <v>0</v>
      </c>
      <c r="EC82">
        <v>0</v>
      </c>
      <c r="ED82">
        <v>4.7969900000000001</v>
      </c>
      <c r="EE82">
        <v>14.445</v>
      </c>
      <c r="EF82">
        <v>18.1203</v>
      </c>
      <c r="EG82">
        <v>15.353999999999999</v>
      </c>
      <c r="EH82">
        <v>0</v>
      </c>
      <c r="EI82">
        <v>6.1947200000000001E-2</v>
      </c>
      <c r="EJ82">
        <v>0</v>
      </c>
      <c r="EK82">
        <v>-27.363800000000001</v>
      </c>
      <c r="EL82">
        <v>-0.16466600000000001</v>
      </c>
      <c r="EM82">
        <v>33.536299999999997</v>
      </c>
      <c r="EN82">
        <v>33.536299999999997</v>
      </c>
      <c r="EO82">
        <v>0</v>
      </c>
      <c r="EP82">
        <v>0</v>
      </c>
      <c r="EQ82">
        <v>0</v>
      </c>
      <c r="ES82">
        <v>0</v>
      </c>
      <c r="ET82">
        <v>0</v>
      </c>
      <c r="EV82">
        <v>0</v>
      </c>
      <c r="EW82">
        <v>6.0305499999999998E-2</v>
      </c>
      <c r="EX82">
        <v>0.63600999999999996</v>
      </c>
      <c r="EY82">
        <v>2.4126500000000002</v>
      </c>
      <c r="EZ82">
        <v>0</v>
      </c>
      <c r="FA82">
        <v>0</v>
      </c>
      <c r="FB82">
        <v>0</v>
      </c>
      <c r="FC82">
        <v>1.52766</v>
      </c>
      <c r="FD82">
        <v>4.6366199999999997</v>
      </c>
      <c r="FE82">
        <v>1.56168</v>
      </c>
      <c r="FF82">
        <v>0</v>
      </c>
      <c r="FG82">
        <v>6.5513799999999999E-3</v>
      </c>
      <c r="FH82">
        <v>0</v>
      </c>
      <c r="FI82">
        <v>0</v>
      </c>
      <c r="FJ82">
        <v>0</v>
      </c>
      <c r="FK82">
        <v>6.20486</v>
      </c>
      <c r="FL82">
        <v>0.78292799999999996</v>
      </c>
      <c r="FM82">
        <v>0.36333199999999999</v>
      </c>
      <c r="FN82">
        <v>0.61790900000000004</v>
      </c>
      <c r="FO82">
        <v>0</v>
      </c>
      <c r="FP82">
        <v>0</v>
      </c>
      <c r="FQ82">
        <v>0.94541299999999995</v>
      </c>
      <c r="FR82">
        <v>1.52766</v>
      </c>
      <c r="FS82">
        <v>3.0770200000000001</v>
      </c>
      <c r="FT82">
        <v>1.56168</v>
      </c>
      <c r="FU82">
        <v>0</v>
      </c>
      <c r="FV82">
        <v>6.5513799999999999E-3</v>
      </c>
      <c r="FW82">
        <v>0</v>
      </c>
      <c r="FX82">
        <v>-0.62650600000000001</v>
      </c>
      <c r="FY82">
        <v>-0.533717</v>
      </c>
      <c r="FZ82">
        <v>4.6452499999999999</v>
      </c>
      <c r="GA82" t="s">
        <v>275</v>
      </c>
      <c r="GB82" t="s">
        <v>353</v>
      </c>
      <c r="GC82" t="s">
        <v>244</v>
      </c>
      <c r="GD82" t="s">
        <v>276</v>
      </c>
      <c r="GE82" t="s">
        <v>277</v>
      </c>
      <c r="GF82" t="s">
        <v>354</v>
      </c>
      <c r="GG82" t="s">
        <v>355</v>
      </c>
      <c r="GH82" t="s">
        <v>356</v>
      </c>
      <c r="GK82">
        <v>2.3214200000000001E-2</v>
      </c>
      <c r="GL82">
        <v>3.6082000000000001</v>
      </c>
      <c r="GM82">
        <v>6.2590899999999996</v>
      </c>
      <c r="GN82">
        <v>0</v>
      </c>
      <c r="GO82">
        <v>0</v>
      </c>
      <c r="GP82">
        <v>0</v>
      </c>
      <c r="GQ82">
        <v>4.2902399999999998</v>
      </c>
      <c r="GR82">
        <v>14.18</v>
      </c>
      <c r="GS82">
        <v>4.5420100000000003</v>
      </c>
      <c r="GT82">
        <v>0</v>
      </c>
      <c r="GU82">
        <v>1.83987E-2</v>
      </c>
      <c r="GV82">
        <v>0</v>
      </c>
      <c r="GW82">
        <v>0</v>
      </c>
      <c r="GX82">
        <v>0</v>
      </c>
      <c r="GY82">
        <v>18.739999999999998</v>
      </c>
      <c r="GZ82">
        <v>0.64426000000000005</v>
      </c>
      <c r="HA82">
        <v>0</v>
      </c>
      <c r="HB82">
        <v>0</v>
      </c>
      <c r="HC82">
        <v>0</v>
      </c>
      <c r="HD82">
        <v>0</v>
      </c>
      <c r="HE82">
        <v>5.9297700000000004</v>
      </c>
      <c r="HF82">
        <v>0</v>
      </c>
      <c r="HG82">
        <v>6.57</v>
      </c>
      <c r="HH82">
        <v>0</v>
      </c>
      <c r="HI82">
        <v>0</v>
      </c>
      <c r="HJ82">
        <v>0</v>
      </c>
      <c r="HK82">
        <v>0</v>
      </c>
      <c r="HL82">
        <v>6.57</v>
      </c>
      <c r="HM82">
        <v>0.49935200000000002</v>
      </c>
      <c r="HN82">
        <v>3.1940300000000001</v>
      </c>
      <c r="HO82">
        <v>2.0949599999999999</v>
      </c>
      <c r="HP82">
        <v>0</v>
      </c>
      <c r="HQ82">
        <v>0</v>
      </c>
      <c r="HR82">
        <v>1.5966899999999999</v>
      </c>
      <c r="HS82">
        <v>4.2902399999999998</v>
      </c>
      <c r="HT82">
        <v>6.45</v>
      </c>
      <c r="HU82">
        <v>4.5420100000000003</v>
      </c>
      <c r="HV82">
        <v>0</v>
      </c>
      <c r="HW82">
        <v>1.83987E-2</v>
      </c>
      <c r="HX82">
        <v>0</v>
      </c>
      <c r="HY82">
        <v>-4.8862300000000003</v>
      </c>
      <c r="HZ82">
        <v>-0.32800499999999999</v>
      </c>
      <c r="IA82">
        <v>11.01</v>
      </c>
      <c r="IB82">
        <v>0</v>
      </c>
      <c r="IC82">
        <v>0</v>
      </c>
      <c r="ID82">
        <v>0</v>
      </c>
      <c r="IE82">
        <v>0</v>
      </c>
      <c r="IF82">
        <v>0</v>
      </c>
      <c r="IG82">
        <v>0</v>
      </c>
      <c r="IH82">
        <v>0</v>
      </c>
      <c r="II82">
        <v>0</v>
      </c>
      <c r="IJ82">
        <v>0</v>
      </c>
      <c r="IK82">
        <v>0</v>
      </c>
      <c r="IL82">
        <v>0</v>
      </c>
      <c r="IM82">
        <v>0</v>
      </c>
      <c r="IN82">
        <v>0</v>
      </c>
      <c r="IO82">
        <v>0.449764</v>
      </c>
      <c r="IP82">
        <v>2.7763200000000001</v>
      </c>
      <c r="IQ82">
        <v>4.8160400000000001</v>
      </c>
      <c r="IR82">
        <v>0</v>
      </c>
      <c r="IS82">
        <v>0</v>
      </c>
      <c r="IT82">
        <v>3.9752200000000002</v>
      </c>
      <c r="IU82">
        <v>3.30111</v>
      </c>
      <c r="IV82">
        <v>15.3185</v>
      </c>
      <c r="IW82">
        <v>3.4948399999999999</v>
      </c>
      <c r="IX82">
        <v>0</v>
      </c>
      <c r="IY82">
        <v>1.4156800000000001E-2</v>
      </c>
      <c r="IZ82">
        <v>0</v>
      </c>
      <c r="JA82">
        <v>0</v>
      </c>
      <c r="JB82">
        <v>0</v>
      </c>
      <c r="JC82">
        <v>18.827500000000001</v>
      </c>
      <c r="JD82">
        <v>0.38422600000000001</v>
      </c>
      <c r="JE82">
        <v>2.45764</v>
      </c>
      <c r="JF82">
        <v>1.6119600000000001</v>
      </c>
      <c r="JG82">
        <v>0</v>
      </c>
      <c r="JH82">
        <v>0</v>
      </c>
      <c r="JI82">
        <v>1.2285699999999999</v>
      </c>
      <c r="JJ82">
        <v>3.30111</v>
      </c>
      <c r="JK82">
        <v>4.9714299999999998</v>
      </c>
      <c r="JL82">
        <v>3.4948399999999999</v>
      </c>
      <c r="JM82">
        <v>0</v>
      </c>
      <c r="JN82">
        <v>1.4156800000000001E-2</v>
      </c>
      <c r="JO82">
        <v>0</v>
      </c>
      <c r="JP82">
        <v>-3.7597</v>
      </c>
      <c r="JQ82">
        <v>-0.25238300000000002</v>
      </c>
      <c r="JR82">
        <v>8.4804200000000005</v>
      </c>
    </row>
    <row r="83" spans="1:278" x14ac:dyDescent="0.3">
      <c r="A83" s="3"/>
      <c r="B83" s="20">
        <v>45968.639201388891</v>
      </c>
      <c r="C83" t="s">
        <v>150</v>
      </c>
      <c r="E83" t="s">
        <v>210</v>
      </c>
      <c r="F83" t="s">
        <v>243</v>
      </c>
      <c r="G83">
        <v>22500</v>
      </c>
      <c r="H83">
        <v>22500</v>
      </c>
      <c r="I83" t="s">
        <v>72</v>
      </c>
      <c r="J83" s="14">
        <v>2.6388888888888889E-2</v>
      </c>
      <c r="K83" t="s">
        <v>74</v>
      </c>
      <c r="L83">
        <v>-20.329999999999998</v>
      </c>
      <c r="M83" t="s">
        <v>73</v>
      </c>
      <c r="N83" t="s">
        <v>73</v>
      </c>
      <c r="O83" t="s">
        <v>340</v>
      </c>
      <c r="P83">
        <v>0</v>
      </c>
      <c r="Q83">
        <v>34035.699999999997</v>
      </c>
      <c r="R83">
        <v>64644.1</v>
      </c>
      <c r="S83">
        <v>0</v>
      </c>
      <c r="T83">
        <v>0</v>
      </c>
      <c r="U83">
        <v>0</v>
      </c>
      <c r="V83">
        <v>73944.7</v>
      </c>
      <c r="W83">
        <v>172625</v>
      </c>
      <c r="X83">
        <v>81817.899999999994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254442</v>
      </c>
      <c r="AE83">
        <v>563.78800000000001</v>
      </c>
      <c r="AF83">
        <v>0</v>
      </c>
      <c r="AG83">
        <v>0</v>
      </c>
      <c r="AH83">
        <v>0</v>
      </c>
      <c r="AI83">
        <v>0</v>
      </c>
      <c r="AJ83">
        <v>1389.46</v>
      </c>
      <c r="AK83">
        <v>0</v>
      </c>
      <c r="AL83">
        <v>1953.25</v>
      </c>
      <c r="AM83">
        <v>0</v>
      </c>
      <c r="AN83">
        <v>0</v>
      </c>
      <c r="AO83">
        <v>0</v>
      </c>
      <c r="AP83">
        <v>0</v>
      </c>
      <c r="AQ83">
        <v>1953.25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1.5007900000000001</v>
      </c>
      <c r="BF83">
        <v>6.6804699999999997</v>
      </c>
      <c r="BG83">
        <v>14.323700000000001</v>
      </c>
      <c r="BH83">
        <v>0</v>
      </c>
      <c r="BI83">
        <v>0</v>
      </c>
      <c r="BJ83">
        <v>3.3145199999999999</v>
      </c>
      <c r="BK83">
        <v>15.904299999999999</v>
      </c>
      <c r="BL83">
        <v>0</v>
      </c>
      <c r="BM83">
        <v>41.723700000000001</v>
      </c>
      <c r="BN83">
        <v>17.564399999999999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59.2881</v>
      </c>
      <c r="BU83">
        <v>54.472799999999999</v>
      </c>
      <c r="BV83">
        <v>4.8153100000000002</v>
      </c>
      <c r="BW83">
        <v>0</v>
      </c>
      <c r="BX83">
        <v>0</v>
      </c>
      <c r="BZ83">
        <v>0</v>
      </c>
      <c r="CA83">
        <v>0</v>
      </c>
      <c r="CC83">
        <v>0</v>
      </c>
      <c r="CG83" t="s">
        <v>73</v>
      </c>
      <c r="CH83" t="s">
        <v>73</v>
      </c>
      <c r="CI83" t="s">
        <v>341</v>
      </c>
      <c r="CJ83">
        <v>3711.27</v>
      </c>
      <c r="CK83">
        <v>34627.1</v>
      </c>
      <c r="CL83">
        <v>62927.7</v>
      </c>
      <c r="CM83">
        <v>0</v>
      </c>
      <c r="CN83">
        <v>0</v>
      </c>
      <c r="CO83">
        <v>28941.5</v>
      </c>
      <c r="CP83">
        <v>73944.7</v>
      </c>
      <c r="CQ83">
        <v>81910.5</v>
      </c>
      <c r="CR83">
        <v>81817.899999999994</v>
      </c>
      <c r="CS83">
        <v>0</v>
      </c>
      <c r="CT83">
        <v>0</v>
      </c>
      <c r="CU83">
        <v>0</v>
      </c>
      <c r="CV83">
        <v>-122325</v>
      </c>
      <c r="CW83">
        <v>83.209299999999999</v>
      </c>
      <c r="CX83">
        <v>163728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1.0973999999999999</v>
      </c>
      <c r="DZ83">
        <v>6.7797999999999998</v>
      </c>
      <c r="EA83">
        <v>13.9397</v>
      </c>
      <c r="EB83">
        <v>0</v>
      </c>
      <c r="EC83">
        <v>0</v>
      </c>
      <c r="ED83">
        <v>6.5512100000000002</v>
      </c>
      <c r="EE83">
        <v>15.904299999999999</v>
      </c>
      <c r="EF83">
        <v>21.3812</v>
      </c>
      <c r="EG83">
        <v>17.564399999999999</v>
      </c>
      <c r="EH83">
        <v>0</v>
      </c>
      <c r="EI83">
        <v>0</v>
      </c>
      <c r="EJ83">
        <v>0</v>
      </c>
      <c r="EK83">
        <v>-22.843399999999999</v>
      </c>
      <c r="EL83">
        <v>-4.77869E-2</v>
      </c>
      <c r="EM83">
        <v>38.945599999999999</v>
      </c>
      <c r="EN83">
        <v>38.945599999999999</v>
      </c>
      <c r="EO83">
        <v>0</v>
      </c>
      <c r="EP83">
        <v>0</v>
      </c>
      <c r="EQ83">
        <v>0</v>
      </c>
      <c r="ES83">
        <v>0</v>
      </c>
      <c r="ET83">
        <v>0</v>
      </c>
      <c r="EV83">
        <v>0</v>
      </c>
      <c r="EW83">
        <v>0</v>
      </c>
      <c r="EX83">
        <v>0.14840300000000001</v>
      </c>
      <c r="EY83">
        <v>1.67797</v>
      </c>
      <c r="EZ83">
        <v>0</v>
      </c>
      <c r="FA83">
        <v>0</v>
      </c>
      <c r="FB83">
        <v>0</v>
      </c>
      <c r="FC83">
        <v>1.54861</v>
      </c>
      <c r="FD83">
        <v>3.3749899999999999</v>
      </c>
      <c r="FE83">
        <v>1.6453100000000001</v>
      </c>
      <c r="FF83">
        <v>0</v>
      </c>
      <c r="FG83">
        <v>0</v>
      </c>
      <c r="FH83">
        <v>0</v>
      </c>
      <c r="FI83">
        <v>0</v>
      </c>
      <c r="FJ83">
        <v>0</v>
      </c>
      <c r="FK83">
        <v>5.0202900000000001</v>
      </c>
      <c r="FL83">
        <v>0.91035999999999995</v>
      </c>
      <c r="FM83">
        <v>3.76511E-2</v>
      </c>
      <c r="FN83">
        <v>1.6028</v>
      </c>
      <c r="FO83">
        <v>0</v>
      </c>
      <c r="FP83">
        <v>0</v>
      </c>
      <c r="FQ83">
        <v>1.1667400000000001</v>
      </c>
      <c r="FR83">
        <v>1.54861</v>
      </c>
      <c r="FS83">
        <v>4.8621699999999999</v>
      </c>
      <c r="FT83">
        <v>1.6453100000000001</v>
      </c>
      <c r="FU83">
        <v>0</v>
      </c>
      <c r="FV83">
        <v>0</v>
      </c>
      <c r="FW83">
        <v>0</v>
      </c>
      <c r="FX83">
        <v>-0.36250900000000003</v>
      </c>
      <c r="FY83">
        <v>-4.1485800000000003E-2</v>
      </c>
      <c r="FZ83">
        <v>6.5074800000000002</v>
      </c>
      <c r="GA83" t="s">
        <v>275</v>
      </c>
      <c r="GB83" t="s">
        <v>353</v>
      </c>
      <c r="GC83" t="s">
        <v>244</v>
      </c>
      <c r="GD83" t="s">
        <v>276</v>
      </c>
      <c r="GE83" t="s">
        <v>277</v>
      </c>
      <c r="GF83" t="s">
        <v>354</v>
      </c>
      <c r="GG83" t="s">
        <v>355</v>
      </c>
      <c r="GH83" t="s">
        <v>356</v>
      </c>
      <c r="GK83">
        <v>0</v>
      </c>
      <c r="GL83">
        <v>0.98925200000000002</v>
      </c>
      <c r="GM83">
        <v>4.2691999999999997</v>
      </c>
      <c r="GN83">
        <v>0</v>
      </c>
      <c r="GO83">
        <v>0</v>
      </c>
      <c r="GP83">
        <v>0</v>
      </c>
      <c r="GQ83">
        <v>4.3490599999999997</v>
      </c>
      <c r="GR83">
        <v>9.61</v>
      </c>
      <c r="GS83">
        <v>4.7852399999999999</v>
      </c>
      <c r="GT83">
        <v>0</v>
      </c>
      <c r="GU83">
        <v>0</v>
      </c>
      <c r="GV83">
        <v>0</v>
      </c>
      <c r="GW83">
        <v>0</v>
      </c>
      <c r="GX83">
        <v>0</v>
      </c>
      <c r="GY83">
        <v>14.4</v>
      </c>
      <c r="GZ83">
        <v>3.0801500000000002</v>
      </c>
      <c r="HA83">
        <v>0</v>
      </c>
      <c r="HB83">
        <v>0</v>
      </c>
      <c r="HC83">
        <v>0</v>
      </c>
      <c r="HD83">
        <v>0</v>
      </c>
      <c r="HE83">
        <v>7.5910399999999996</v>
      </c>
      <c r="HF83">
        <v>0</v>
      </c>
      <c r="HG83">
        <v>10.67</v>
      </c>
      <c r="HH83">
        <v>0</v>
      </c>
      <c r="HI83">
        <v>0</v>
      </c>
      <c r="HJ83">
        <v>0</v>
      </c>
      <c r="HK83">
        <v>0</v>
      </c>
      <c r="HL83">
        <v>10.67</v>
      </c>
      <c r="HM83">
        <v>0.60392100000000004</v>
      </c>
      <c r="HN83">
        <v>0.975553</v>
      </c>
      <c r="HO83">
        <v>4.1250400000000003</v>
      </c>
      <c r="HP83">
        <v>0</v>
      </c>
      <c r="HQ83">
        <v>0</v>
      </c>
      <c r="HR83">
        <v>1.9620899999999999</v>
      </c>
      <c r="HS83">
        <v>4.3490599999999997</v>
      </c>
      <c r="HT83">
        <v>8.49</v>
      </c>
      <c r="HU83">
        <v>4.7852399999999999</v>
      </c>
      <c r="HV83">
        <v>0</v>
      </c>
      <c r="HW83">
        <v>0</v>
      </c>
      <c r="HX83">
        <v>0</v>
      </c>
      <c r="HY83">
        <v>-3.4580000000000002</v>
      </c>
      <c r="HZ83">
        <v>-7.1161000000000002E-2</v>
      </c>
      <c r="IA83">
        <v>13.28</v>
      </c>
      <c r="IB83">
        <v>0</v>
      </c>
      <c r="IC83">
        <v>0</v>
      </c>
      <c r="ID83">
        <v>0</v>
      </c>
      <c r="IE83">
        <v>0</v>
      </c>
      <c r="IF83">
        <v>0</v>
      </c>
      <c r="IG83">
        <v>0</v>
      </c>
      <c r="IH83">
        <v>0</v>
      </c>
      <c r="II83">
        <v>0</v>
      </c>
      <c r="IJ83">
        <v>0</v>
      </c>
      <c r="IK83">
        <v>0</v>
      </c>
      <c r="IL83">
        <v>0</v>
      </c>
      <c r="IM83">
        <v>0</v>
      </c>
      <c r="IN83">
        <v>0</v>
      </c>
      <c r="IO83">
        <v>2.2542200000000001</v>
      </c>
      <c r="IP83">
        <v>0.83097200000000004</v>
      </c>
      <c r="IQ83">
        <v>3.5861299999999998</v>
      </c>
      <c r="IR83">
        <v>0</v>
      </c>
      <c r="IS83">
        <v>0</v>
      </c>
      <c r="IT83">
        <v>5.5555300000000001</v>
      </c>
      <c r="IU83">
        <v>3.6532100000000001</v>
      </c>
      <c r="IV83">
        <v>15.880100000000001</v>
      </c>
      <c r="IW83">
        <v>4.0195999999999996</v>
      </c>
      <c r="IX83">
        <v>0</v>
      </c>
      <c r="IY83">
        <v>0</v>
      </c>
      <c r="IZ83">
        <v>0</v>
      </c>
      <c r="JA83">
        <v>0</v>
      </c>
      <c r="JB83">
        <v>0</v>
      </c>
      <c r="JC83">
        <v>19.899699999999999</v>
      </c>
      <c r="JD83">
        <v>0.50729400000000002</v>
      </c>
      <c r="JE83">
        <v>0.81946600000000003</v>
      </c>
      <c r="JF83">
        <v>3.4650400000000001</v>
      </c>
      <c r="JG83">
        <v>0</v>
      </c>
      <c r="JH83">
        <v>0</v>
      </c>
      <c r="JI83">
        <v>1.6481600000000001</v>
      </c>
      <c r="JJ83">
        <v>3.6532100000000001</v>
      </c>
      <c r="JK83">
        <v>7.1286699999999996</v>
      </c>
      <c r="JL83">
        <v>4.0195999999999996</v>
      </c>
      <c r="JM83">
        <v>0</v>
      </c>
      <c r="JN83">
        <v>0</v>
      </c>
      <c r="JO83">
        <v>0</v>
      </c>
      <c r="JP83">
        <v>-2.9047200000000002</v>
      </c>
      <c r="JQ83">
        <v>-5.9775300000000003E-2</v>
      </c>
      <c r="JR83">
        <v>11.148300000000001</v>
      </c>
    </row>
    <row r="84" spans="1:278" x14ac:dyDescent="0.3">
      <c r="A84" s="3"/>
      <c r="B84" s="20">
        <v>45968.639687499999</v>
      </c>
      <c r="C84" t="s">
        <v>159</v>
      </c>
      <c r="E84" t="s">
        <v>210</v>
      </c>
      <c r="F84" t="s">
        <v>243</v>
      </c>
      <c r="G84">
        <v>22500</v>
      </c>
      <c r="H84">
        <v>22500</v>
      </c>
      <c r="I84" t="s">
        <v>72</v>
      </c>
      <c r="J84" s="14">
        <v>2.6388888888888889E-2</v>
      </c>
      <c r="K84" t="s">
        <v>74</v>
      </c>
      <c r="L84">
        <v>-17.5</v>
      </c>
      <c r="M84" t="s">
        <v>73</v>
      </c>
      <c r="N84" t="s">
        <v>73</v>
      </c>
      <c r="O84" t="s">
        <v>342</v>
      </c>
      <c r="P84">
        <v>18867.8</v>
      </c>
      <c r="Q84">
        <v>31477</v>
      </c>
      <c r="R84">
        <v>36974.5</v>
      </c>
      <c r="S84">
        <v>0</v>
      </c>
      <c r="T84">
        <v>0</v>
      </c>
      <c r="U84">
        <v>0</v>
      </c>
      <c r="V84">
        <v>73944.7</v>
      </c>
      <c r="W84">
        <v>161264</v>
      </c>
      <c r="X84">
        <v>81817.899999999994</v>
      </c>
      <c r="Y84">
        <v>0</v>
      </c>
      <c r="Z84">
        <v>0</v>
      </c>
      <c r="AA84">
        <v>0</v>
      </c>
      <c r="AB84">
        <v>0</v>
      </c>
      <c r="AC84">
        <v>0</v>
      </c>
      <c r="AD84">
        <v>243082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1389.46</v>
      </c>
      <c r="AK84">
        <v>0</v>
      </c>
      <c r="AL84">
        <v>1389.46</v>
      </c>
      <c r="AM84">
        <v>0</v>
      </c>
      <c r="AN84">
        <v>0</v>
      </c>
      <c r="AO84">
        <v>0</v>
      </c>
      <c r="AP84">
        <v>0</v>
      </c>
      <c r="AQ84">
        <v>1389.46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5.2626999999999997</v>
      </c>
      <c r="BF84">
        <v>6.21638</v>
      </c>
      <c r="BG84">
        <v>8.1902299999999997</v>
      </c>
      <c r="BH84">
        <v>0</v>
      </c>
      <c r="BI84">
        <v>0</v>
      </c>
      <c r="BJ84">
        <v>3.3145199999999999</v>
      </c>
      <c r="BK84">
        <v>15.904299999999999</v>
      </c>
      <c r="BL84">
        <v>0</v>
      </c>
      <c r="BM84">
        <v>38.888100000000001</v>
      </c>
      <c r="BN84">
        <v>17.564399999999999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56.452500000000001</v>
      </c>
      <c r="BU84">
        <v>53.137999999999998</v>
      </c>
      <c r="BV84">
        <v>3.3145199999999999</v>
      </c>
      <c r="BW84">
        <v>0</v>
      </c>
      <c r="BX84">
        <v>0</v>
      </c>
      <c r="BZ84">
        <v>0</v>
      </c>
      <c r="CA84">
        <v>0</v>
      </c>
      <c r="CC84">
        <v>0</v>
      </c>
      <c r="CG84" t="s">
        <v>73</v>
      </c>
      <c r="CH84" t="s">
        <v>73</v>
      </c>
      <c r="CI84" t="s">
        <v>341</v>
      </c>
      <c r="CJ84">
        <v>3711.27</v>
      </c>
      <c r="CK84">
        <v>34627.1</v>
      </c>
      <c r="CL84">
        <v>62927.7</v>
      </c>
      <c r="CM84">
        <v>0</v>
      </c>
      <c r="CN84">
        <v>0</v>
      </c>
      <c r="CO84">
        <v>28941.5</v>
      </c>
      <c r="CP84">
        <v>73944.7</v>
      </c>
      <c r="CQ84">
        <v>81910.5</v>
      </c>
      <c r="CR84">
        <v>81817.899999999994</v>
      </c>
      <c r="CS84">
        <v>0</v>
      </c>
      <c r="CT84">
        <v>0</v>
      </c>
      <c r="CU84">
        <v>0</v>
      </c>
      <c r="CV84">
        <v>-122325</v>
      </c>
      <c r="CW84">
        <v>83.209299999999999</v>
      </c>
      <c r="CX84">
        <v>163728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1.0973999999999999</v>
      </c>
      <c r="DZ84">
        <v>6.7797999999999998</v>
      </c>
      <c r="EA84">
        <v>13.9397</v>
      </c>
      <c r="EB84">
        <v>0</v>
      </c>
      <c r="EC84">
        <v>0</v>
      </c>
      <c r="ED84">
        <v>6.5512100000000002</v>
      </c>
      <c r="EE84">
        <v>15.904299999999999</v>
      </c>
      <c r="EF84">
        <v>21.3812</v>
      </c>
      <c r="EG84">
        <v>17.564399999999999</v>
      </c>
      <c r="EH84">
        <v>0</v>
      </c>
      <c r="EI84">
        <v>0</v>
      </c>
      <c r="EJ84">
        <v>0</v>
      </c>
      <c r="EK84">
        <v>-22.843399999999999</v>
      </c>
      <c r="EL84">
        <v>-4.77869E-2</v>
      </c>
      <c r="EM84">
        <v>38.945599999999999</v>
      </c>
      <c r="EN84">
        <v>38.945599999999999</v>
      </c>
      <c r="EO84">
        <v>0</v>
      </c>
      <c r="EP84">
        <v>0</v>
      </c>
      <c r="EQ84">
        <v>0</v>
      </c>
      <c r="ES84">
        <v>0</v>
      </c>
      <c r="ET84">
        <v>0</v>
      </c>
      <c r="EV84">
        <v>0</v>
      </c>
      <c r="EW84">
        <v>3.7414000000000001</v>
      </c>
      <c r="EX84">
        <v>0.24973500000000001</v>
      </c>
      <c r="EY84">
        <v>0.97096700000000002</v>
      </c>
      <c r="EZ84">
        <v>0</v>
      </c>
      <c r="FA84">
        <v>0</v>
      </c>
      <c r="FB84">
        <v>0</v>
      </c>
      <c r="FC84">
        <v>1.54861</v>
      </c>
      <c r="FD84">
        <v>6.5107100000000004</v>
      </c>
      <c r="FE84">
        <v>1.6453100000000001</v>
      </c>
      <c r="FF84">
        <v>0</v>
      </c>
      <c r="FG84">
        <v>0</v>
      </c>
      <c r="FH84">
        <v>0</v>
      </c>
      <c r="FI84">
        <v>0</v>
      </c>
      <c r="FJ84">
        <v>0</v>
      </c>
      <c r="FK84">
        <v>8.1560100000000002</v>
      </c>
      <c r="FL84">
        <v>0.91035999999999995</v>
      </c>
      <c r="FM84">
        <v>3.76511E-2</v>
      </c>
      <c r="FN84">
        <v>1.6028</v>
      </c>
      <c r="FO84">
        <v>0</v>
      </c>
      <c r="FP84">
        <v>0</v>
      </c>
      <c r="FQ84">
        <v>1.1667400000000001</v>
      </c>
      <c r="FR84">
        <v>1.54861</v>
      </c>
      <c r="FS84">
        <v>4.8621699999999999</v>
      </c>
      <c r="FT84">
        <v>1.6453100000000001</v>
      </c>
      <c r="FU84">
        <v>0</v>
      </c>
      <c r="FV84">
        <v>0</v>
      </c>
      <c r="FW84">
        <v>0</v>
      </c>
      <c r="FX84">
        <v>-0.36250900000000003</v>
      </c>
      <c r="FY84">
        <v>-4.1485800000000003E-2</v>
      </c>
      <c r="FZ84">
        <v>6.5074800000000002</v>
      </c>
      <c r="GA84" t="s">
        <v>275</v>
      </c>
      <c r="GB84" t="s">
        <v>353</v>
      </c>
      <c r="GC84" t="s">
        <v>244</v>
      </c>
      <c r="GD84" t="s">
        <v>276</v>
      </c>
      <c r="GE84" t="s">
        <v>277</v>
      </c>
      <c r="GF84" t="s">
        <v>354</v>
      </c>
      <c r="GG84" t="s">
        <v>355</v>
      </c>
      <c r="GH84" t="s">
        <v>356</v>
      </c>
      <c r="GK84">
        <v>2.5750899999999999</v>
      </c>
      <c r="GL84">
        <v>0.97162300000000001</v>
      </c>
      <c r="GM84">
        <v>2.4378000000000002</v>
      </c>
      <c r="GN84">
        <v>0</v>
      </c>
      <c r="GO84">
        <v>0</v>
      </c>
      <c r="GP84">
        <v>0</v>
      </c>
      <c r="GQ84">
        <v>4.3490599999999997</v>
      </c>
      <c r="GR84">
        <v>10.34</v>
      </c>
      <c r="GS84">
        <v>4.7852399999999999</v>
      </c>
      <c r="GT84">
        <v>0</v>
      </c>
      <c r="GU84">
        <v>0</v>
      </c>
      <c r="GV84">
        <v>0</v>
      </c>
      <c r="GW84">
        <v>0</v>
      </c>
      <c r="GX84">
        <v>0</v>
      </c>
      <c r="GY84">
        <v>15.13</v>
      </c>
      <c r="GZ84">
        <v>0</v>
      </c>
      <c r="HA84">
        <v>0</v>
      </c>
      <c r="HB84">
        <v>0</v>
      </c>
      <c r="HC84">
        <v>0</v>
      </c>
      <c r="HD84">
        <v>0</v>
      </c>
      <c r="HE84">
        <v>7.5910299999999999</v>
      </c>
      <c r="HF84">
        <v>0</v>
      </c>
      <c r="HG84">
        <v>7.59</v>
      </c>
      <c r="HH84">
        <v>0</v>
      </c>
      <c r="HI84">
        <v>0</v>
      </c>
      <c r="HJ84">
        <v>0</v>
      </c>
      <c r="HK84">
        <v>0</v>
      </c>
      <c r="HL84">
        <v>7.59</v>
      </c>
      <c r="HM84">
        <v>0.60392100000000004</v>
      </c>
      <c r="HN84">
        <v>0.975553</v>
      </c>
      <c r="HO84">
        <v>4.1250400000000003</v>
      </c>
      <c r="HP84">
        <v>0</v>
      </c>
      <c r="HQ84">
        <v>0</v>
      </c>
      <c r="HR84">
        <v>1.9620899999999999</v>
      </c>
      <c r="HS84">
        <v>4.3490599999999997</v>
      </c>
      <c r="HT84">
        <v>8.49</v>
      </c>
      <c r="HU84">
        <v>4.7852399999999999</v>
      </c>
      <c r="HV84">
        <v>0</v>
      </c>
      <c r="HW84">
        <v>0</v>
      </c>
      <c r="HX84">
        <v>0</v>
      </c>
      <c r="HY84">
        <v>-3.4580000000000002</v>
      </c>
      <c r="HZ84">
        <v>-7.1161000000000002E-2</v>
      </c>
      <c r="IA84">
        <v>13.28</v>
      </c>
      <c r="IB84">
        <v>0</v>
      </c>
      <c r="IC84">
        <v>0</v>
      </c>
      <c r="ID84">
        <v>0</v>
      </c>
      <c r="IE84">
        <v>0</v>
      </c>
      <c r="IF84">
        <v>0</v>
      </c>
      <c r="IG84">
        <v>0</v>
      </c>
      <c r="IH84">
        <v>0</v>
      </c>
      <c r="II84">
        <v>0</v>
      </c>
      <c r="IJ84">
        <v>0</v>
      </c>
      <c r="IK84">
        <v>0</v>
      </c>
      <c r="IL84">
        <v>0</v>
      </c>
      <c r="IM84">
        <v>0</v>
      </c>
      <c r="IN84">
        <v>0</v>
      </c>
      <c r="IO84">
        <v>2.1630799999999999</v>
      </c>
      <c r="IP84">
        <v>0.81616500000000003</v>
      </c>
      <c r="IQ84">
        <v>2.0477599999999998</v>
      </c>
      <c r="IR84">
        <v>0</v>
      </c>
      <c r="IS84">
        <v>0</v>
      </c>
      <c r="IT84">
        <v>5.5555300000000001</v>
      </c>
      <c r="IU84">
        <v>3.6532100000000001</v>
      </c>
      <c r="IV84">
        <v>14.2357</v>
      </c>
      <c r="IW84">
        <v>4.0195999999999996</v>
      </c>
      <c r="IX84">
        <v>0</v>
      </c>
      <c r="IY84">
        <v>0</v>
      </c>
      <c r="IZ84">
        <v>0</v>
      </c>
      <c r="JA84">
        <v>0</v>
      </c>
      <c r="JB84">
        <v>0</v>
      </c>
      <c r="JC84">
        <v>18.255299999999998</v>
      </c>
      <c r="JD84">
        <v>0.50729400000000002</v>
      </c>
      <c r="JE84">
        <v>0.81946600000000003</v>
      </c>
      <c r="JF84">
        <v>3.4650400000000001</v>
      </c>
      <c r="JG84">
        <v>0</v>
      </c>
      <c r="JH84">
        <v>0</v>
      </c>
      <c r="JI84">
        <v>1.6481600000000001</v>
      </c>
      <c r="JJ84">
        <v>3.6532100000000001</v>
      </c>
      <c r="JK84">
        <v>7.1286699999999996</v>
      </c>
      <c r="JL84">
        <v>4.0195999999999996</v>
      </c>
      <c r="JM84">
        <v>0</v>
      </c>
      <c r="JN84">
        <v>0</v>
      </c>
      <c r="JO84">
        <v>0</v>
      </c>
      <c r="JP84">
        <v>-2.9047200000000002</v>
      </c>
      <c r="JQ84">
        <v>-5.9775300000000003E-2</v>
      </c>
      <c r="JR84">
        <v>11.148300000000001</v>
      </c>
    </row>
    <row r="85" spans="1:278" x14ac:dyDescent="0.3">
      <c r="A85" s="3"/>
      <c r="B85" s="20">
        <v>45968.6403125</v>
      </c>
      <c r="C85" t="s">
        <v>145</v>
      </c>
      <c r="E85" t="s">
        <v>212</v>
      </c>
      <c r="F85" t="s">
        <v>243</v>
      </c>
      <c r="G85">
        <v>22500</v>
      </c>
      <c r="H85">
        <v>22500</v>
      </c>
      <c r="I85" t="s">
        <v>72</v>
      </c>
      <c r="J85" s="14">
        <v>3.4722222222222224E-2</v>
      </c>
      <c r="K85" t="s">
        <v>74</v>
      </c>
      <c r="L85">
        <v>-44.14</v>
      </c>
      <c r="M85" t="s">
        <v>73</v>
      </c>
      <c r="N85" t="s">
        <v>73</v>
      </c>
      <c r="O85" t="s">
        <v>340</v>
      </c>
      <c r="P85">
        <v>0</v>
      </c>
      <c r="Q85">
        <v>107894</v>
      </c>
      <c r="R85">
        <v>84154.3</v>
      </c>
      <c r="S85">
        <v>0</v>
      </c>
      <c r="T85">
        <v>0</v>
      </c>
      <c r="U85">
        <v>0</v>
      </c>
      <c r="V85">
        <v>73944.7</v>
      </c>
      <c r="W85">
        <v>265993</v>
      </c>
      <c r="X85">
        <v>81817.899999999994</v>
      </c>
      <c r="Y85">
        <v>0</v>
      </c>
      <c r="Z85">
        <v>0</v>
      </c>
      <c r="AA85">
        <v>0</v>
      </c>
      <c r="AB85">
        <v>0</v>
      </c>
      <c r="AC85">
        <v>0</v>
      </c>
      <c r="AD85">
        <v>347811</v>
      </c>
      <c r="AE85">
        <v>247.679</v>
      </c>
      <c r="AF85">
        <v>0</v>
      </c>
      <c r="AG85">
        <v>0</v>
      </c>
      <c r="AH85">
        <v>0</v>
      </c>
      <c r="AI85">
        <v>0</v>
      </c>
      <c r="AJ85">
        <v>1214.6600000000001</v>
      </c>
      <c r="AK85">
        <v>0</v>
      </c>
      <c r="AL85">
        <v>1462.34</v>
      </c>
      <c r="AM85">
        <v>0</v>
      </c>
      <c r="AN85">
        <v>0</v>
      </c>
      <c r="AO85">
        <v>0</v>
      </c>
      <c r="AP85">
        <v>0</v>
      </c>
      <c r="AQ85">
        <v>1462.34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0.67322300000000002</v>
      </c>
      <c r="BF85">
        <v>22.2163</v>
      </c>
      <c r="BG85">
        <v>18.777799999999999</v>
      </c>
      <c r="BH85">
        <v>0</v>
      </c>
      <c r="BI85">
        <v>0</v>
      </c>
      <c r="BJ85">
        <v>2.9133200000000001</v>
      </c>
      <c r="BK85">
        <v>15.9857</v>
      </c>
      <c r="BL85">
        <v>0</v>
      </c>
      <c r="BM85">
        <v>60.566400000000002</v>
      </c>
      <c r="BN85">
        <v>17.659500000000001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78.225800000000007</v>
      </c>
      <c r="BU85">
        <v>74.639300000000006</v>
      </c>
      <c r="BV85">
        <v>3.5865499999999999</v>
      </c>
      <c r="BW85">
        <v>0</v>
      </c>
      <c r="BX85">
        <v>0</v>
      </c>
      <c r="BZ85">
        <v>0</v>
      </c>
      <c r="CA85">
        <v>0</v>
      </c>
      <c r="CC85">
        <v>0</v>
      </c>
      <c r="CG85" t="s">
        <v>73</v>
      </c>
      <c r="CH85" t="s">
        <v>73</v>
      </c>
      <c r="CI85" t="s">
        <v>343</v>
      </c>
      <c r="CJ85">
        <v>3103.5</v>
      </c>
      <c r="CK85">
        <v>93271.2</v>
      </c>
      <c r="CL85">
        <v>29519.200000000001</v>
      </c>
      <c r="CM85">
        <v>0</v>
      </c>
      <c r="CN85">
        <v>0</v>
      </c>
      <c r="CO85">
        <v>24942.3</v>
      </c>
      <c r="CP85">
        <v>73944.7</v>
      </c>
      <c r="CQ85">
        <v>51039.8</v>
      </c>
      <c r="CR85">
        <v>81817.899999999994</v>
      </c>
      <c r="CS85">
        <v>0</v>
      </c>
      <c r="CT85">
        <v>0</v>
      </c>
      <c r="CU85">
        <v>0</v>
      </c>
      <c r="CV85">
        <v>-174330</v>
      </c>
      <c r="CW85">
        <v>589.20399999999995</v>
      </c>
      <c r="CX85">
        <v>132858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1.00284</v>
      </c>
      <c r="DZ85">
        <v>19.252600000000001</v>
      </c>
      <c r="EA85">
        <v>6.50969</v>
      </c>
      <c r="EB85">
        <v>0</v>
      </c>
      <c r="EC85">
        <v>0</v>
      </c>
      <c r="ED85">
        <v>5.6493399999999996</v>
      </c>
      <c r="EE85">
        <v>15.9857</v>
      </c>
      <c r="EF85">
        <v>16.426400000000001</v>
      </c>
      <c r="EG85">
        <v>17.659500000000001</v>
      </c>
      <c r="EH85">
        <v>0</v>
      </c>
      <c r="EI85">
        <v>0</v>
      </c>
      <c r="EJ85">
        <v>0</v>
      </c>
      <c r="EK85">
        <v>-31.702999999999999</v>
      </c>
      <c r="EL85">
        <v>-0.27084799999999998</v>
      </c>
      <c r="EM85">
        <v>34.085900000000002</v>
      </c>
      <c r="EN85">
        <v>34.085900000000002</v>
      </c>
      <c r="EO85">
        <v>0</v>
      </c>
      <c r="EP85">
        <v>0</v>
      </c>
      <c r="EQ85">
        <v>0</v>
      </c>
      <c r="ES85">
        <v>0</v>
      </c>
      <c r="ET85">
        <v>0</v>
      </c>
      <c r="EV85">
        <v>0</v>
      </c>
      <c r="EW85">
        <v>0</v>
      </c>
      <c r="EX85">
        <v>0.59565999999999997</v>
      </c>
      <c r="EY85">
        <v>2.1834899999999999</v>
      </c>
      <c r="EZ85">
        <v>0</v>
      </c>
      <c r="FA85">
        <v>0</v>
      </c>
      <c r="FB85">
        <v>0</v>
      </c>
      <c r="FC85">
        <v>1.54861</v>
      </c>
      <c r="FD85">
        <v>4.3277599999999996</v>
      </c>
      <c r="FE85">
        <v>1.6453100000000001</v>
      </c>
      <c r="FF85">
        <v>0</v>
      </c>
      <c r="FG85">
        <v>0</v>
      </c>
      <c r="FH85">
        <v>0</v>
      </c>
      <c r="FI85">
        <v>0</v>
      </c>
      <c r="FJ85">
        <v>0</v>
      </c>
      <c r="FK85">
        <v>5.9730600000000003</v>
      </c>
      <c r="FL85">
        <v>1.1099399999999999</v>
      </c>
      <c r="FM85">
        <v>0.30890099999999998</v>
      </c>
      <c r="FN85">
        <v>0.44017099999999998</v>
      </c>
      <c r="FO85">
        <v>0</v>
      </c>
      <c r="FP85">
        <v>0</v>
      </c>
      <c r="FQ85">
        <v>1.022</v>
      </c>
      <c r="FR85">
        <v>1.54861</v>
      </c>
      <c r="FS85">
        <v>3.0445899999999999</v>
      </c>
      <c r="FT85">
        <v>1.6453100000000001</v>
      </c>
      <c r="FU85">
        <v>0</v>
      </c>
      <c r="FV85">
        <v>0</v>
      </c>
      <c r="FW85">
        <v>0</v>
      </c>
      <c r="FX85">
        <v>-0.67159000000000002</v>
      </c>
      <c r="FY85">
        <v>-0.71345099999999995</v>
      </c>
      <c r="FZ85">
        <v>4.6898900000000001</v>
      </c>
      <c r="GA85" t="s">
        <v>275</v>
      </c>
      <c r="GB85" t="s">
        <v>353</v>
      </c>
      <c r="GC85" t="s">
        <v>244</v>
      </c>
      <c r="GD85" t="s">
        <v>276</v>
      </c>
      <c r="GE85" t="s">
        <v>277</v>
      </c>
      <c r="GF85" t="s">
        <v>354</v>
      </c>
      <c r="GG85" t="s">
        <v>355</v>
      </c>
      <c r="GH85" t="s">
        <v>356</v>
      </c>
      <c r="GK85">
        <v>0</v>
      </c>
      <c r="GL85">
        <v>3.5535000000000001</v>
      </c>
      <c r="GM85">
        <v>5.5601399999999996</v>
      </c>
      <c r="GN85">
        <v>0</v>
      </c>
      <c r="GO85">
        <v>0</v>
      </c>
      <c r="GP85">
        <v>0</v>
      </c>
      <c r="GQ85">
        <v>4.3490599999999997</v>
      </c>
      <c r="GR85">
        <v>13.46</v>
      </c>
      <c r="GS85">
        <v>4.7852399999999999</v>
      </c>
      <c r="GT85">
        <v>0</v>
      </c>
      <c r="GU85">
        <v>0</v>
      </c>
      <c r="GV85">
        <v>0</v>
      </c>
      <c r="GW85">
        <v>0</v>
      </c>
      <c r="GX85">
        <v>0</v>
      </c>
      <c r="GY85">
        <v>18.25</v>
      </c>
      <c r="GZ85">
        <v>1.3531500000000001</v>
      </c>
      <c r="HA85">
        <v>0</v>
      </c>
      <c r="HB85">
        <v>0</v>
      </c>
      <c r="HC85">
        <v>0</v>
      </c>
      <c r="HD85">
        <v>0</v>
      </c>
      <c r="HE85">
        <v>6.6360400000000004</v>
      </c>
      <c r="HF85">
        <v>0</v>
      </c>
      <c r="HG85">
        <v>7.99</v>
      </c>
      <c r="HH85">
        <v>0</v>
      </c>
      <c r="HI85">
        <v>0</v>
      </c>
      <c r="HJ85">
        <v>0</v>
      </c>
      <c r="HK85">
        <v>0</v>
      </c>
      <c r="HL85">
        <v>7.99</v>
      </c>
      <c r="HM85">
        <v>0.60681099999999999</v>
      </c>
      <c r="HN85">
        <v>3.0340400000000001</v>
      </c>
      <c r="HO85">
        <v>1.55372</v>
      </c>
      <c r="HP85">
        <v>0</v>
      </c>
      <c r="HQ85">
        <v>0</v>
      </c>
      <c r="HR85">
        <v>1.72207</v>
      </c>
      <c r="HS85">
        <v>4.3490599999999997</v>
      </c>
      <c r="HT85">
        <v>5.5</v>
      </c>
      <c r="HU85">
        <v>4.7852399999999999</v>
      </c>
      <c r="HV85">
        <v>0</v>
      </c>
      <c r="HW85">
        <v>0</v>
      </c>
      <c r="HX85">
        <v>0</v>
      </c>
      <c r="HY85">
        <v>-5.2378400000000003</v>
      </c>
      <c r="HZ85">
        <v>-0.51516300000000004</v>
      </c>
      <c r="IA85">
        <v>10.29</v>
      </c>
      <c r="IB85">
        <v>0</v>
      </c>
      <c r="IC85">
        <v>0</v>
      </c>
      <c r="ID85">
        <v>0</v>
      </c>
      <c r="IE85">
        <v>0</v>
      </c>
      <c r="IF85">
        <v>0</v>
      </c>
      <c r="IG85">
        <v>0</v>
      </c>
      <c r="IH85">
        <v>0</v>
      </c>
      <c r="II85">
        <v>0</v>
      </c>
      <c r="IJ85">
        <v>0</v>
      </c>
      <c r="IK85">
        <v>0</v>
      </c>
      <c r="IL85">
        <v>0</v>
      </c>
      <c r="IM85">
        <v>0</v>
      </c>
      <c r="IN85">
        <v>0</v>
      </c>
      <c r="IO85">
        <v>0.99030499999999999</v>
      </c>
      <c r="IP85">
        <v>2.98495</v>
      </c>
      <c r="IQ85">
        <v>4.6705199999999998</v>
      </c>
      <c r="IR85">
        <v>0</v>
      </c>
      <c r="IS85">
        <v>0</v>
      </c>
      <c r="IT85">
        <v>4.8566099999999999</v>
      </c>
      <c r="IU85">
        <v>3.6532100000000001</v>
      </c>
      <c r="IV85">
        <v>17.1556</v>
      </c>
      <c r="IW85">
        <v>4.0195999999999996</v>
      </c>
      <c r="IX85">
        <v>0</v>
      </c>
      <c r="IY85">
        <v>0</v>
      </c>
      <c r="IZ85">
        <v>0</v>
      </c>
      <c r="JA85">
        <v>0</v>
      </c>
      <c r="JB85">
        <v>0</v>
      </c>
      <c r="JC85">
        <v>21.1752</v>
      </c>
      <c r="JD85">
        <v>0.50972200000000001</v>
      </c>
      <c r="JE85">
        <v>2.5485899999999999</v>
      </c>
      <c r="JF85">
        <v>1.3051200000000001</v>
      </c>
      <c r="JG85">
        <v>0</v>
      </c>
      <c r="JH85">
        <v>0</v>
      </c>
      <c r="JI85">
        <v>1.4465399999999999</v>
      </c>
      <c r="JJ85">
        <v>3.6532100000000001</v>
      </c>
      <c r="JK85">
        <v>4.6306500000000002</v>
      </c>
      <c r="JL85">
        <v>4.0195999999999996</v>
      </c>
      <c r="JM85">
        <v>0</v>
      </c>
      <c r="JN85">
        <v>0</v>
      </c>
      <c r="JO85">
        <v>0</v>
      </c>
      <c r="JP85">
        <v>-4.3997900000000003</v>
      </c>
      <c r="JQ85">
        <v>-0.43273699999999998</v>
      </c>
      <c r="JR85">
        <v>8.6502599999999994</v>
      </c>
    </row>
    <row r="86" spans="1:278" x14ac:dyDescent="0.3">
      <c r="A86" s="3"/>
      <c r="B86" s="20">
        <v>45968.6409375</v>
      </c>
      <c r="C86" t="s">
        <v>155</v>
      </c>
      <c r="E86" t="s">
        <v>212</v>
      </c>
      <c r="F86" t="s">
        <v>243</v>
      </c>
      <c r="G86">
        <v>22500</v>
      </c>
      <c r="H86">
        <v>22500</v>
      </c>
      <c r="I86" t="s">
        <v>72</v>
      </c>
      <c r="J86" s="14">
        <v>3.4027777777777775E-2</v>
      </c>
      <c r="K86" t="s">
        <v>74</v>
      </c>
      <c r="L86">
        <v>-36.9</v>
      </c>
      <c r="M86" t="s">
        <v>73</v>
      </c>
      <c r="N86" t="s">
        <v>73</v>
      </c>
      <c r="O86" t="s">
        <v>342</v>
      </c>
      <c r="P86">
        <v>8660.02</v>
      </c>
      <c r="Q86">
        <v>101666</v>
      </c>
      <c r="R86">
        <v>47986.8</v>
      </c>
      <c r="S86">
        <v>0</v>
      </c>
      <c r="T86">
        <v>0</v>
      </c>
      <c r="U86">
        <v>0</v>
      </c>
      <c r="V86">
        <v>73944.7</v>
      </c>
      <c r="W86">
        <v>232257</v>
      </c>
      <c r="X86">
        <v>81817.899999999994</v>
      </c>
      <c r="Y86">
        <v>0</v>
      </c>
      <c r="Z86">
        <v>0</v>
      </c>
      <c r="AA86">
        <v>0</v>
      </c>
      <c r="AB86">
        <v>0</v>
      </c>
      <c r="AC86">
        <v>0</v>
      </c>
      <c r="AD86">
        <v>314075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1214.6600000000001</v>
      </c>
      <c r="AK86">
        <v>0</v>
      </c>
      <c r="AL86">
        <v>1214.6600000000001</v>
      </c>
      <c r="AM86">
        <v>0</v>
      </c>
      <c r="AN86">
        <v>0</v>
      </c>
      <c r="AO86">
        <v>0</v>
      </c>
      <c r="AP86">
        <v>0</v>
      </c>
      <c r="AQ86">
        <v>1214.6600000000001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2.7153900000000002</v>
      </c>
      <c r="BF86">
        <v>21.006900000000002</v>
      </c>
      <c r="BG86">
        <v>10.699299999999999</v>
      </c>
      <c r="BH86">
        <v>0</v>
      </c>
      <c r="BI86">
        <v>0</v>
      </c>
      <c r="BJ86">
        <v>2.9133300000000002</v>
      </c>
      <c r="BK86">
        <v>15.9857</v>
      </c>
      <c r="BL86">
        <v>0</v>
      </c>
      <c r="BM86">
        <v>53.320599999999999</v>
      </c>
      <c r="BN86">
        <v>17.659500000000001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70.980099999999993</v>
      </c>
      <c r="BU86">
        <v>68.066699999999997</v>
      </c>
      <c r="BV86">
        <v>2.9133300000000002</v>
      </c>
      <c r="BW86">
        <v>0</v>
      </c>
      <c r="BX86">
        <v>0</v>
      </c>
      <c r="BZ86">
        <v>0</v>
      </c>
      <c r="CA86">
        <v>0</v>
      </c>
      <c r="CC86">
        <v>0</v>
      </c>
      <c r="CG86" t="s">
        <v>73</v>
      </c>
      <c r="CH86" t="s">
        <v>73</v>
      </c>
      <c r="CI86" t="s">
        <v>343</v>
      </c>
      <c r="CJ86">
        <v>3103.5</v>
      </c>
      <c r="CK86">
        <v>93271.2</v>
      </c>
      <c r="CL86">
        <v>29519.200000000001</v>
      </c>
      <c r="CM86">
        <v>0</v>
      </c>
      <c r="CN86">
        <v>0</v>
      </c>
      <c r="CO86">
        <v>24942.3</v>
      </c>
      <c r="CP86">
        <v>73944.7</v>
      </c>
      <c r="CQ86">
        <v>51039.8</v>
      </c>
      <c r="CR86">
        <v>81817.899999999994</v>
      </c>
      <c r="CS86">
        <v>0</v>
      </c>
      <c r="CT86">
        <v>0</v>
      </c>
      <c r="CU86">
        <v>0</v>
      </c>
      <c r="CV86">
        <v>-174330</v>
      </c>
      <c r="CW86">
        <v>589.20399999999995</v>
      </c>
      <c r="CX86">
        <v>132858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1.00284</v>
      </c>
      <c r="DZ86">
        <v>19.252600000000001</v>
      </c>
      <c r="EA86">
        <v>6.50969</v>
      </c>
      <c r="EB86">
        <v>0</v>
      </c>
      <c r="EC86">
        <v>0</v>
      </c>
      <c r="ED86">
        <v>5.6493399999999996</v>
      </c>
      <c r="EE86">
        <v>15.9857</v>
      </c>
      <c r="EF86">
        <v>16.426400000000001</v>
      </c>
      <c r="EG86">
        <v>17.659500000000001</v>
      </c>
      <c r="EH86">
        <v>0</v>
      </c>
      <c r="EI86">
        <v>0</v>
      </c>
      <c r="EJ86">
        <v>0</v>
      </c>
      <c r="EK86">
        <v>-31.702999999999999</v>
      </c>
      <c r="EL86">
        <v>-0.27084799999999998</v>
      </c>
      <c r="EM86">
        <v>34.085900000000002</v>
      </c>
      <c r="EN86">
        <v>34.085900000000002</v>
      </c>
      <c r="EO86">
        <v>0</v>
      </c>
      <c r="EP86">
        <v>0</v>
      </c>
      <c r="EQ86">
        <v>0</v>
      </c>
      <c r="ES86">
        <v>0</v>
      </c>
      <c r="ET86">
        <v>0</v>
      </c>
      <c r="EV86">
        <v>0</v>
      </c>
      <c r="EW86">
        <v>3.0488599999999999</v>
      </c>
      <c r="EX86">
        <v>0.80024200000000001</v>
      </c>
      <c r="EY86">
        <v>1.25505</v>
      </c>
      <c r="EZ86">
        <v>0</v>
      </c>
      <c r="FA86">
        <v>0</v>
      </c>
      <c r="FB86">
        <v>0</v>
      </c>
      <c r="FC86">
        <v>1.54861</v>
      </c>
      <c r="FD86">
        <v>6.6527599999999998</v>
      </c>
      <c r="FE86">
        <v>1.6453100000000001</v>
      </c>
      <c r="FF86">
        <v>0</v>
      </c>
      <c r="FG86">
        <v>0</v>
      </c>
      <c r="FH86">
        <v>0</v>
      </c>
      <c r="FI86">
        <v>0</v>
      </c>
      <c r="FJ86">
        <v>0</v>
      </c>
      <c r="FK86">
        <v>8.2980599999999995</v>
      </c>
      <c r="FL86">
        <v>1.1099399999999999</v>
      </c>
      <c r="FM86">
        <v>0.30890099999999998</v>
      </c>
      <c r="FN86">
        <v>0.44017099999999998</v>
      </c>
      <c r="FO86">
        <v>0</v>
      </c>
      <c r="FP86">
        <v>0</v>
      </c>
      <c r="FQ86">
        <v>1.022</v>
      </c>
      <c r="FR86">
        <v>1.54861</v>
      </c>
      <c r="FS86">
        <v>3.0445899999999999</v>
      </c>
      <c r="FT86">
        <v>1.6453100000000001</v>
      </c>
      <c r="FU86">
        <v>0</v>
      </c>
      <c r="FV86">
        <v>0</v>
      </c>
      <c r="FW86">
        <v>0</v>
      </c>
      <c r="FX86">
        <v>-0.67159000000000002</v>
      </c>
      <c r="FY86">
        <v>-0.71345099999999995</v>
      </c>
      <c r="FZ86">
        <v>4.6898900000000001</v>
      </c>
      <c r="GA86" t="s">
        <v>275</v>
      </c>
      <c r="GB86" t="s">
        <v>353</v>
      </c>
      <c r="GC86" t="s">
        <v>244</v>
      </c>
      <c r="GD86" t="s">
        <v>276</v>
      </c>
      <c r="GE86" t="s">
        <v>277</v>
      </c>
      <c r="GF86" t="s">
        <v>354</v>
      </c>
      <c r="GG86" t="s">
        <v>355</v>
      </c>
      <c r="GH86" t="s">
        <v>356</v>
      </c>
      <c r="GK86">
        <v>1.5530999999999999</v>
      </c>
      <c r="GL86">
        <v>3.3827500000000001</v>
      </c>
      <c r="GM86">
        <v>3.1667700000000001</v>
      </c>
      <c r="GN86">
        <v>0</v>
      </c>
      <c r="GO86">
        <v>0</v>
      </c>
      <c r="GP86">
        <v>0</v>
      </c>
      <c r="GQ86">
        <v>4.3490599999999997</v>
      </c>
      <c r="GR86">
        <v>12.45</v>
      </c>
      <c r="GS86">
        <v>4.7852399999999999</v>
      </c>
      <c r="GT86">
        <v>0</v>
      </c>
      <c r="GU86">
        <v>0</v>
      </c>
      <c r="GV86">
        <v>0</v>
      </c>
      <c r="GW86">
        <v>0</v>
      </c>
      <c r="GX86">
        <v>0</v>
      </c>
      <c r="GY86">
        <v>17.239999999999998</v>
      </c>
      <c r="GZ86">
        <v>0</v>
      </c>
      <c r="HA86">
        <v>0</v>
      </c>
      <c r="HB86">
        <v>0</v>
      </c>
      <c r="HC86">
        <v>0</v>
      </c>
      <c r="HD86">
        <v>0</v>
      </c>
      <c r="HE86">
        <v>6.6360400000000004</v>
      </c>
      <c r="HF86">
        <v>0</v>
      </c>
      <c r="HG86">
        <v>6.64</v>
      </c>
      <c r="HH86">
        <v>0</v>
      </c>
      <c r="HI86">
        <v>0</v>
      </c>
      <c r="HJ86">
        <v>0</v>
      </c>
      <c r="HK86">
        <v>0</v>
      </c>
      <c r="HL86">
        <v>6.64</v>
      </c>
      <c r="HM86">
        <v>0.60681099999999999</v>
      </c>
      <c r="HN86">
        <v>3.0340400000000001</v>
      </c>
      <c r="HO86">
        <v>1.55372</v>
      </c>
      <c r="HP86">
        <v>0</v>
      </c>
      <c r="HQ86">
        <v>0</v>
      </c>
      <c r="HR86">
        <v>1.72207</v>
      </c>
      <c r="HS86">
        <v>4.3490599999999997</v>
      </c>
      <c r="HT86">
        <v>5.5</v>
      </c>
      <c r="HU86">
        <v>4.7852399999999999</v>
      </c>
      <c r="HV86">
        <v>0</v>
      </c>
      <c r="HW86">
        <v>0</v>
      </c>
      <c r="HX86">
        <v>0</v>
      </c>
      <c r="HY86">
        <v>-5.2378400000000003</v>
      </c>
      <c r="HZ86">
        <v>-0.51516300000000004</v>
      </c>
      <c r="IA86">
        <v>10.29</v>
      </c>
      <c r="IB86">
        <v>0</v>
      </c>
      <c r="IC86">
        <v>0</v>
      </c>
      <c r="ID86">
        <v>0</v>
      </c>
      <c r="IE86">
        <v>0</v>
      </c>
      <c r="IF86">
        <v>0</v>
      </c>
      <c r="IG86">
        <v>0</v>
      </c>
      <c r="IH86">
        <v>0</v>
      </c>
      <c r="II86">
        <v>0</v>
      </c>
      <c r="IJ86">
        <v>0</v>
      </c>
      <c r="IK86">
        <v>0</v>
      </c>
      <c r="IL86">
        <v>0</v>
      </c>
      <c r="IM86">
        <v>0</v>
      </c>
      <c r="IN86">
        <v>0</v>
      </c>
      <c r="IO86">
        <v>1.30461</v>
      </c>
      <c r="IP86">
        <v>2.84151</v>
      </c>
      <c r="IQ86">
        <v>2.6600899999999998</v>
      </c>
      <c r="IR86">
        <v>0</v>
      </c>
      <c r="IS86">
        <v>0</v>
      </c>
      <c r="IT86">
        <v>4.8566099999999999</v>
      </c>
      <c r="IU86">
        <v>3.6532100000000001</v>
      </c>
      <c r="IV86">
        <v>15.316000000000001</v>
      </c>
      <c r="IW86">
        <v>4.0195999999999996</v>
      </c>
      <c r="IX86">
        <v>0</v>
      </c>
      <c r="IY86">
        <v>0</v>
      </c>
      <c r="IZ86">
        <v>0</v>
      </c>
      <c r="JA86">
        <v>0</v>
      </c>
      <c r="JB86">
        <v>0</v>
      </c>
      <c r="JC86">
        <v>19.335599999999999</v>
      </c>
      <c r="JD86">
        <v>0.50972200000000001</v>
      </c>
      <c r="JE86">
        <v>2.5485899999999999</v>
      </c>
      <c r="JF86">
        <v>1.3051200000000001</v>
      </c>
      <c r="JG86">
        <v>0</v>
      </c>
      <c r="JH86">
        <v>0</v>
      </c>
      <c r="JI86">
        <v>1.4465399999999999</v>
      </c>
      <c r="JJ86">
        <v>3.6532100000000001</v>
      </c>
      <c r="JK86">
        <v>4.6306500000000002</v>
      </c>
      <c r="JL86">
        <v>4.0195999999999996</v>
      </c>
      <c r="JM86">
        <v>0</v>
      </c>
      <c r="JN86">
        <v>0</v>
      </c>
      <c r="JO86">
        <v>0</v>
      </c>
      <c r="JP86">
        <v>-4.3997900000000003</v>
      </c>
      <c r="JQ86">
        <v>-0.43273699999999998</v>
      </c>
      <c r="JR86">
        <v>8.6502599999999994</v>
      </c>
    </row>
    <row r="87" spans="1:278" x14ac:dyDescent="0.3">
      <c r="B87" s="20">
        <v>45968.641550925924</v>
      </c>
      <c r="C87" t="s">
        <v>146</v>
      </c>
      <c r="E87" t="s">
        <v>212</v>
      </c>
      <c r="F87" t="s">
        <v>243</v>
      </c>
      <c r="G87">
        <v>22500</v>
      </c>
      <c r="H87">
        <v>22500</v>
      </c>
      <c r="I87" t="s">
        <v>72</v>
      </c>
      <c r="J87" s="14">
        <v>3.3333333333333333E-2</v>
      </c>
      <c r="K87" t="s">
        <v>74</v>
      </c>
      <c r="L87">
        <v>-40.57</v>
      </c>
      <c r="M87" t="s">
        <v>73</v>
      </c>
      <c r="N87" t="s">
        <v>73</v>
      </c>
      <c r="O87" t="s">
        <v>340</v>
      </c>
      <c r="P87">
        <v>0</v>
      </c>
      <c r="Q87">
        <v>90542.9</v>
      </c>
      <c r="R87">
        <v>84154.3</v>
      </c>
      <c r="S87">
        <v>0</v>
      </c>
      <c r="T87">
        <v>0</v>
      </c>
      <c r="U87">
        <v>0</v>
      </c>
      <c r="V87">
        <v>73944.7</v>
      </c>
      <c r="W87">
        <v>248642</v>
      </c>
      <c r="X87">
        <v>81817.899999999994</v>
      </c>
      <c r="Y87">
        <v>0</v>
      </c>
      <c r="Z87">
        <v>0</v>
      </c>
      <c r="AA87">
        <v>0</v>
      </c>
      <c r="AB87">
        <v>0</v>
      </c>
      <c r="AC87">
        <v>0</v>
      </c>
      <c r="AD87">
        <v>330460</v>
      </c>
      <c r="AE87">
        <v>247.679</v>
      </c>
      <c r="AF87">
        <v>0</v>
      </c>
      <c r="AG87">
        <v>0</v>
      </c>
      <c r="AH87">
        <v>0</v>
      </c>
      <c r="AI87">
        <v>0</v>
      </c>
      <c r="AJ87">
        <v>1214.6600000000001</v>
      </c>
      <c r="AK87">
        <v>0</v>
      </c>
      <c r="AL87">
        <v>1462.34</v>
      </c>
      <c r="AM87">
        <v>0</v>
      </c>
      <c r="AN87">
        <v>0</v>
      </c>
      <c r="AO87">
        <v>0</v>
      </c>
      <c r="AP87">
        <v>0</v>
      </c>
      <c r="AQ87">
        <v>1462.34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0.67322300000000002</v>
      </c>
      <c r="BF87">
        <v>18.652999999999999</v>
      </c>
      <c r="BG87">
        <v>18.777799999999999</v>
      </c>
      <c r="BH87">
        <v>0</v>
      </c>
      <c r="BI87">
        <v>0</v>
      </c>
      <c r="BJ87">
        <v>2.9133200000000001</v>
      </c>
      <c r="BK87">
        <v>15.9857</v>
      </c>
      <c r="BL87">
        <v>0</v>
      </c>
      <c r="BM87">
        <v>57.003</v>
      </c>
      <c r="BN87">
        <v>17.659500000000001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74.662499999999994</v>
      </c>
      <c r="BU87">
        <v>71.075999999999993</v>
      </c>
      <c r="BV87">
        <v>3.5865499999999999</v>
      </c>
      <c r="BW87">
        <v>0</v>
      </c>
      <c r="BX87">
        <v>0</v>
      </c>
      <c r="BZ87">
        <v>0</v>
      </c>
      <c r="CA87">
        <v>0</v>
      </c>
      <c r="CC87">
        <v>0</v>
      </c>
      <c r="CG87" t="s">
        <v>73</v>
      </c>
      <c r="CH87" t="s">
        <v>73</v>
      </c>
      <c r="CI87" t="s">
        <v>343</v>
      </c>
      <c r="CJ87">
        <v>3103.5</v>
      </c>
      <c r="CK87">
        <v>93271.2</v>
      </c>
      <c r="CL87">
        <v>29519.200000000001</v>
      </c>
      <c r="CM87">
        <v>0</v>
      </c>
      <c r="CN87">
        <v>0</v>
      </c>
      <c r="CO87">
        <v>24942.3</v>
      </c>
      <c r="CP87">
        <v>73944.7</v>
      </c>
      <c r="CQ87">
        <v>51039.8</v>
      </c>
      <c r="CR87">
        <v>81817.899999999994</v>
      </c>
      <c r="CS87">
        <v>0</v>
      </c>
      <c r="CT87">
        <v>0</v>
      </c>
      <c r="CU87">
        <v>0</v>
      </c>
      <c r="CV87">
        <v>-174330</v>
      </c>
      <c r="CW87">
        <v>589.20399999999995</v>
      </c>
      <c r="CX87">
        <v>132858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1.00284</v>
      </c>
      <c r="DZ87">
        <v>19.252600000000001</v>
      </c>
      <c r="EA87">
        <v>6.50969</v>
      </c>
      <c r="EB87">
        <v>0</v>
      </c>
      <c r="EC87">
        <v>0</v>
      </c>
      <c r="ED87">
        <v>5.6493399999999996</v>
      </c>
      <c r="EE87">
        <v>15.9857</v>
      </c>
      <c r="EF87">
        <v>16.426400000000001</v>
      </c>
      <c r="EG87">
        <v>17.659500000000001</v>
      </c>
      <c r="EH87">
        <v>0</v>
      </c>
      <c r="EI87">
        <v>0</v>
      </c>
      <c r="EJ87">
        <v>0</v>
      </c>
      <c r="EK87">
        <v>-31.702999999999999</v>
      </c>
      <c r="EL87">
        <v>-0.27084799999999998</v>
      </c>
      <c r="EM87">
        <v>34.085900000000002</v>
      </c>
      <c r="EN87">
        <v>34.085900000000002</v>
      </c>
      <c r="EO87">
        <v>0</v>
      </c>
      <c r="EP87">
        <v>0</v>
      </c>
      <c r="EQ87">
        <v>0</v>
      </c>
      <c r="ES87">
        <v>0</v>
      </c>
      <c r="ET87">
        <v>0</v>
      </c>
      <c r="EV87">
        <v>0</v>
      </c>
      <c r="EW87">
        <v>0</v>
      </c>
      <c r="EX87">
        <v>0.53401100000000001</v>
      </c>
      <c r="EY87">
        <v>2.1834899999999999</v>
      </c>
      <c r="EZ87">
        <v>0</v>
      </c>
      <c r="FA87">
        <v>0</v>
      </c>
      <c r="FB87">
        <v>0</v>
      </c>
      <c r="FC87">
        <v>1.54861</v>
      </c>
      <c r="FD87">
        <v>4.2661100000000003</v>
      </c>
      <c r="FE87">
        <v>1.6453100000000001</v>
      </c>
      <c r="FF87">
        <v>0</v>
      </c>
      <c r="FG87">
        <v>0</v>
      </c>
      <c r="FH87">
        <v>0</v>
      </c>
      <c r="FI87">
        <v>0</v>
      </c>
      <c r="FJ87">
        <v>0</v>
      </c>
      <c r="FK87">
        <v>5.9114199999999997</v>
      </c>
      <c r="FL87">
        <v>1.1099399999999999</v>
      </c>
      <c r="FM87">
        <v>0.30890099999999998</v>
      </c>
      <c r="FN87">
        <v>0.44017099999999998</v>
      </c>
      <c r="FO87">
        <v>0</v>
      </c>
      <c r="FP87">
        <v>0</v>
      </c>
      <c r="FQ87">
        <v>1.022</v>
      </c>
      <c r="FR87">
        <v>1.54861</v>
      </c>
      <c r="FS87">
        <v>3.0445899999999999</v>
      </c>
      <c r="FT87">
        <v>1.6453100000000001</v>
      </c>
      <c r="FU87">
        <v>0</v>
      </c>
      <c r="FV87">
        <v>0</v>
      </c>
      <c r="FW87">
        <v>0</v>
      </c>
      <c r="FX87">
        <v>-0.67159000000000002</v>
      </c>
      <c r="FY87">
        <v>-0.71345099999999995</v>
      </c>
      <c r="FZ87">
        <v>4.6898900000000001</v>
      </c>
      <c r="GA87" t="s">
        <v>275</v>
      </c>
      <c r="GB87" t="s">
        <v>353</v>
      </c>
      <c r="GC87" t="s">
        <v>244</v>
      </c>
      <c r="GD87" t="s">
        <v>276</v>
      </c>
      <c r="GE87" t="s">
        <v>277</v>
      </c>
      <c r="GF87" t="s">
        <v>354</v>
      </c>
      <c r="GG87" t="s">
        <v>355</v>
      </c>
      <c r="GH87" t="s">
        <v>356</v>
      </c>
      <c r="GK87">
        <v>0</v>
      </c>
      <c r="GL87">
        <v>2.9937200000000002</v>
      </c>
      <c r="GM87">
        <v>5.5601399999999996</v>
      </c>
      <c r="GN87">
        <v>0</v>
      </c>
      <c r="GO87">
        <v>0</v>
      </c>
      <c r="GP87">
        <v>0</v>
      </c>
      <c r="GQ87">
        <v>4.3490599999999997</v>
      </c>
      <c r="GR87">
        <v>12.9</v>
      </c>
      <c r="GS87">
        <v>4.7852399999999999</v>
      </c>
      <c r="GT87">
        <v>0</v>
      </c>
      <c r="GU87">
        <v>0</v>
      </c>
      <c r="GV87">
        <v>0</v>
      </c>
      <c r="GW87">
        <v>0</v>
      </c>
      <c r="GX87">
        <v>0</v>
      </c>
      <c r="GY87">
        <v>17.690000000000001</v>
      </c>
      <c r="GZ87">
        <v>1.3531500000000001</v>
      </c>
      <c r="HA87">
        <v>0</v>
      </c>
      <c r="HB87">
        <v>0</v>
      </c>
      <c r="HC87">
        <v>0</v>
      </c>
      <c r="HD87">
        <v>0</v>
      </c>
      <c r="HE87">
        <v>6.6360400000000004</v>
      </c>
      <c r="HF87">
        <v>0</v>
      </c>
      <c r="HG87">
        <v>7.99</v>
      </c>
      <c r="HH87">
        <v>0</v>
      </c>
      <c r="HI87">
        <v>0</v>
      </c>
      <c r="HJ87">
        <v>0</v>
      </c>
      <c r="HK87">
        <v>0</v>
      </c>
      <c r="HL87">
        <v>7.99</v>
      </c>
      <c r="HM87">
        <v>0.60681099999999999</v>
      </c>
      <c r="HN87">
        <v>3.0340400000000001</v>
      </c>
      <c r="HO87">
        <v>1.55372</v>
      </c>
      <c r="HP87">
        <v>0</v>
      </c>
      <c r="HQ87">
        <v>0</v>
      </c>
      <c r="HR87">
        <v>1.72207</v>
      </c>
      <c r="HS87">
        <v>4.3490599999999997</v>
      </c>
      <c r="HT87">
        <v>5.5</v>
      </c>
      <c r="HU87">
        <v>4.7852399999999999</v>
      </c>
      <c r="HV87">
        <v>0</v>
      </c>
      <c r="HW87">
        <v>0</v>
      </c>
      <c r="HX87">
        <v>0</v>
      </c>
      <c r="HY87">
        <v>-5.2378400000000003</v>
      </c>
      <c r="HZ87">
        <v>-0.51516300000000004</v>
      </c>
      <c r="IA87">
        <v>10.29</v>
      </c>
      <c r="IB87">
        <v>0</v>
      </c>
      <c r="IC87">
        <v>0</v>
      </c>
      <c r="ID87">
        <v>0</v>
      </c>
      <c r="IE87">
        <v>0</v>
      </c>
      <c r="IF87">
        <v>0</v>
      </c>
      <c r="IG87">
        <v>0</v>
      </c>
      <c r="IH87">
        <v>0</v>
      </c>
      <c r="II87">
        <v>0</v>
      </c>
      <c r="IJ87">
        <v>0</v>
      </c>
      <c r="IK87">
        <v>0</v>
      </c>
      <c r="IL87">
        <v>0</v>
      </c>
      <c r="IM87">
        <v>0</v>
      </c>
      <c r="IN87">
        <v>0</v>
      </c>
      <c r="IO87">
        <v>0.99030499999999999</v>
      </c>
      <c r="IP87">
        <v>2.5147200000000001</v>
      </c>
      <c r="IQ87">
        <v>4.6705199999999998</v>
      </c>
      <c r="IR87">
        <v>0</v>
      </c>
      <c r="IS87">
        <v>0</v>
      </c>
      <c r="IT87">
        <v>4.8566099999999999</v>
      </c>
      <c r="IU87">
        <v>3.6532100000000001</v>
      </c>
      <c r="IV87">
        <v>16.685400000000001</v>
      </c>
      <c r="IW87">
        <v>4.0195999999999996</v>
      </c>
      <c r="IX87">
        <v>0</v>
      </c>
      <c r="IY87">
        <v>0</v>
      </c>
      <c r="IZ87">
        <v>0</v>
      </c>
      <c r="JA87">
        <v>0</v>
      </c>
      <c r="JB87">
        <v>0</v>
      </c>
      <c r="JC87">
        <v>20.704999999999998</v>
      </c>
      <c r="JD87">
        <v>0.50972200000000001</v>
      </c>
      <c r="JE87">
        <v>2.5485899999999999</v>
      </c>
      <c r="JF87">
        <v>1.3051200000000001</v>
      </c>
      <c r="JG87">
        <v>0</v>
      </c>
      <c r="JH87">
        <v>0</v>
      </c>
      <c r="JI87">
        <v>1.4465399999999999</v>
      </c>
      <c r="JJ87">
        <v>3.6532100000000001</v>
      </c>
      <c r="JK87">
        <v>4.6306500000000002</v>
      </c>
      <c r="JL87">
        <v>4.0195999999999996</v>
      </c>
      <c r="JM87">
        <v>0</v>
      </c>
      <c r="JN87">
        <v>0</v>
      </c>
      <c r="JO87">
        <v>0</v>
      </c>
      <c r="JP87">
        <v>-4.3997900000000003</v>
      </c>
      <c r="JQ87">
        <v>-0.43273699999999998</v>
      </c>
      <c r="JR87">
        <v>8.6502599999999994</v>
      </c>
    </row>
    <row r="88" spans="1:278" x14ac:dyDescent="0.3">
      <c r="B88" s="20">
        <v>45968.642164351855</v>
      </c>
      <c r="C88" t="s">
        <v>147</v>
      </c>
      <c r="E88" t="s">
        <v>212</v>
      </c>
      <c r="F88" t="s">
        <v>243</v>
      </c>
      <c r="G88">
        <v>22500</v>
      </c>
      <c r="H88">
        <v>22500</v>
      </c>
      <c r="I88" t="s">
        <v>72</v>
      </c>
      <c r="J88" s="14">
        <v>3.4027777777777775E-2</v>
      </c>
      <c r="K88" t="s">
        <v>74</v>
      </c>
      <c r="L88">
        <v>-44.14</v>
      </c>
      <c r="M88" t="s">
        <v>73</v>
      </c>
      <c r="N88" t="s">
        <v>73</v>
      </c>
      <c r="O88" t="s">
        <v>340</v>
      </c>
      <c r="P88">
        <v>0</v>
      </c>
      <c r="Q88">
        <v>107894</v>
      </c>
      <c r="R88">
        <v>84154.3</v>
      </c>
      <c r="S88">
        <v>0</v>
      </c>
      <c r="T88">
        <v>0</v>
      </c>
      <c r="U88">
        <v>0</v>
      </c>
      <c r="V88">
        <v>73944.7</v>
      </c>
      <c r="W88">
        <v>265993</v>
      </c>
      <c r="X88">
        <v>81817.899999999994</v>
      </c>
      <c r="Y88">
        <v>0</v>
      </c>
      <c r="Z88">
        <v>0</v>
      </c>
      <c r="AA88">
        <v>0</v>
      </c>
      <c r="AB88">
        <v>0</v>
      </c>
      <c r="AC88">
        <v>0</v>
      </c>
      <c r="AD88">
        <v>347811</v>
      </c>
      <c r="AE88">
        <v>247.679</v>
      </c>
      <c r="AF88">
        <v>0</v>
      </c>
      <c r="AG88">
        <v>0</v>
      </c>
      <c r="AH88">
        <v>0</v>
      </c>
      <c r="AI88">
        <v>0</v>
      </c>
      <c r="AJ88">
        <v>1214.6600000000001</v>
      </c>
      <c r="AK88">
        <v>0</v>
      </c>
      <c r="AL88">
        <v>1462.34</v>
      </c>
      <c r="AM88">
        <v>0</v>
      </c>
      <c r="AN88">
        <v>0</v>
      </c>
      <c r="AO88">
        <v>0</v>
      </c>
      <c r="AP88">
        <v>0</v>
      </c>
      <c r="AQ88">
        <v>1462.34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0.67322300000000002</v>
      </c>
      <c r="BF88">
        <v>22.2163</v>
      </c>
      <c r="BG88">
        <v>18.777799999999999</v>
      </c>
      <c r="BH88">
        <v>0</v>
      </c>
      <c r="BI88">
        <v>0</v>
      </c>
      <c r="BJ88">
        <v>2.9133200000000001</v>
      </c>
      <c r="BK88">
        <v>15.9857</v>
      </c>
      <c r="BL88">
        <v>0</v>
      </c>
      <c r="BM88">
        <v>60.566400000000002</v>
      </c>
      <c r="BN88">
        <v>17.659500000000001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78.225800000000007</v>
      </c>
      <c r="BU88">
        <v>74.639300000000006</v>
      </c>
      <c r="BV88">
        <v>3.5865499999999999</v>
      </c>
      <c r="BW88">
        <v>0</v>
      </c>
      <c r="BX88">
        <v>0</v>
      </c>
      <c r="BZ88">
        <v>0</v>
      </c>
      <c r="CA88">
        <v>0</v>
      </c>
      <c r="CC88">
        <v>0</v>
      </c>
      <c r="CG88" t="s">
        <v>73</v>
      </c>
      <c r="CH88" t="s">
        <v>73</v>
      </c>
      <c r="CI88" t="s">
        <v>343</v>
      </c>
      <c r="CJ88">
        <v>3103.5</v>
      </c>
      <c r="CK88">
        <v>93271.2</v>
      </c>
      <c r="CL88">
        <v>29519.200000000001</v>
      </c>
      <c r="CM88">
        <v>0</v>
      </c>
      <c r="CN88">
        <v>0</v>
      </c>
      <c r="CO88">
        <v>24942.3</v>
      </c>
      <c r="CP88">
        <v>73944.7</v>
      </c>
      <c r="CQ88">
        <v>51039.8</v>
      </c>
      <c r="CR88">
        <v>81817.899999999994</v>
      </c>
      <c r="CS88">
        <v>0</v>
      </c>
      <c r="CT88">
        <v>0</v>
      </c>
      <c r="CU88">
        <v>0</v>
      </c>
      <c r="CV88">
        <v>-174330</v>
      </c>
      <c r="CW88">
        <v>589.20399999999995</v>
      </c>
      <c r="CX88">
        <v>132858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1.00284</v>
      </c>
      <c r="DZ88">
        <v>19.252600000000001</v>
      </c>
      <c r="EA88">
        <v>6.50969</v>
      </c>
      <c r="EB88">
        <v>0</v>
      </c>
      <c r="EC88">
        <v>0</v>
      </c>
      <c r="ED88">
        <v>5.6493399999999996</v>
      </c>
      <c r="EE88">
        <v>15.9857</v>
      </c>
      <c r="EF88">
        <v>16.426400000000001</v>
      </c>
      <c r="EG88">
        <v>17.659500000000001</v>
      </c>
      <c r="EH88">
        <v>0</v>
      </c>
      <c r="EI88">
        <v>0</v>
      </c>
      <c r="EJ88">
        <v>0</v>
      </c>
      <c r="EK88">
        <v>-31.702999999999999</v>
      </c>
      <c r="EL88">
        <v>-0.27084799999999998</v>
      </c>
      <c r="EM88">
        <v>34.085900000000002</v>
      </c>
      <c r="EN88">
        <v>34.085900000000002</v>
      </c>
      <c r="EO88">
        <v>0</v>
      </c>
      <c r="EP88">
        <v>0</v>
      </c>
      <c r="EQ88">
        <v>0</v>
      </c>
      <c r="ES88">
        <v>0</v>
      </c>
      <c r="ET88">
        <v>0</v>
      </c>
      <c r="EV88">
        <v>0</v>
      </c>
      <c r="EW88">
        <v>0</v>
      </c>
      <c r="EX88">
        <v>0.59565999999999997</v>
      </c>
      <c r="EY88">
        <v>2.1834899999999999</v>
      </c>
      <c r="EZ88">
        <v>0</v>
      </c>
      <c r="FA88">
        <v>0</v>
      </c>
      <c r="FB88">
        <v>0</v>
      </c>
      <c r="FC88">
        <v>1.54861</v>
      </c>
      <c r="FD88">
        <v>4.3277599999999996</v>
      </c>
      <c r="FE88">
        <v>1.6453100000000001</v>
      </c>
      <c r="FF88">
        <v>0</v>
      </c>
      <c r="FG88">
        <v>0</v>
      </c>
      <c r="FH88">
        <v>0</v>
      </c>
      <c r="FI88">
        <v>0</v>
      </c>
      <c r="FJ88">
        <v>0</v>
      </c>
      <c r="FK88">
        <v>5.9730600000000003</v>
      </c>
      <c r="FL88">
        <v>1.1099399999999999</v>
      </c>
      <c r="FM88">
        <v>0.30890099999999998</v>
      </c>
      <c r="FN88">
        <v>0.44017099999999998</v>
      </c>
      <c r="FO88">
        <v>0</v>
      </c>
      <c r="FP88">
        <v>0</v>
      </c>
      <c r="FQ88">
        <v>1.022</v>
      </c>
      <c r="FR88">
        <v>1.54861</v>
      </c>
      <c r="FS88">
        <v>3.0445899999999999</v>
      </c>
      <c r="FT88">
        <v>1.6453100000000001</v>
      </c>
      <c r="FU88">
        <v>0</v>
      </c>
      <c r="FV88">
        <v>0</v>
      </c>
      <c r="FW88">
        <v>0</v>
      </c>
      <c r="FX88">
        <v>-0.67159000000000002</v>
      </c>
      <c r="FY88">
        <v>-0.71345099999999995</v>
      </c>
      <c r="FZ88">
        <v>4.6898900000000001</v>
      </c>
      <c r="GA88" t="s">
        <v>275</v>
      </c>
      <c r="GB88" t="s">
        <v>353</v>
      </c>
      <c r="GC88" t="s">
        <v>244</v>
      </c>
      <c r="GD88" t="s">
        <v>276</v>
      </c>
      <c r="GE88" t="s">
        <v>277</v>
      </c>
      <c r="GF88" t="s">
        <v>354</v>
      </c>
      <c r="GG88" t="s">
        <v>355</v>
      </c>
      <c r="GH88" t="s">
        <v>356</v>
      </c>
      <c r="GK88">
        <v>0</v>
      </c>
      <c r="GL88">
        <v>3.5535000000000001</v>
      </c>
      <c r="GM88">
        <v>5.5601399999999996</v>
      </c>
      <c r="GN88">
        <v>0</v>
      </c>
      <c r="GO88">
        <v>0</v>
      </c>
      <c r="GP88">
        <v>0</v>
      </c>
      <c r="GQ88">
        <v>4.3490599999999997</v>
      </c>
      <c r="GR88">
        <v>13.46</v>
      </c>
      <c r="GS88">
        <v>4.7852399999999999</v>
      </c>
      <c r="GT88">
        <v>0</v>
      </c>
      <c r="GU88">
        <v>0</v>
      </c>
      <c r="GV88">
        <v>0</v>
      </c>
      <c r="GW88">
        <v>0</v>
      </c>
      <c r="GX88">
        <v>0</v>
      </c>
      <c r="GY88">
        <v>18.25</v>
      </c>
      <c r="GZ88">
        <v>1.3531500000000001</v>
      </c>
      <c r="HA88">
        <v>0</v>
      </c>
      <c r="HB88">
        <v>0</v>
      </c>
      <c r="HC88">
        <v>0</v>
      </c>
      <c r="HD88">
        <v>0</v>
      </c>
      <c r="HE88">
        <v>6.6360400000000004</v>
      </c>
      <c r="HF88">
        <v>0</v>
      </c>
      <c r="HG88">
        <v>7.99</v>
      </c>
      <c r="HH88">
        <v>0</v>
      </c>
      <c r="HI88">
        <v>0</v>
      </c>
      <c r="HJ88">
        <v>0</v>
      </c>
      <c r="HK88">
        <v>0</v>
      </c>
      <c r="HL88">
        <v>7.99</v>
      </c>
      <c r="HM88">
        <v>0.60681099999999999</v>
      </c>
      <c r="HN88">
        <v>3.0340400000000001</v>
      </c>
      <c r="HO88">
        <v>1.55372</v>
      </c>
      <c r="HP88">
        <v>0</v>
      </c>
      <c r="HQ88">
        <v>0</v>
      </c>
      <c r="HR88">
        <v>1.72207</v>
      </c>
      <c r="HS88">
        <v>4.3490599999999997</v>
      </c>
      <c r="HT88">
        <v>5.5</v>
      </c>
      <c r="HU88">
        <v>4.7852399999999999</v>
      </c>
      <c r="HV88">
        <v>0</v>
      </c>
      <c r="HW88">
        <v>0</v>
      </c>
      <c r="HX88">
        <v>0</v>
      </c>
      <c r="HY88">
        <v>-5.2378400000000003</v>
      </c>
      <c r="HZ88">
        <v>-0.51516300000000004</v>
      </c>
      <c r="IA88">
        <v>10.29</v>
      </c>
      <c r="IB88">
        <v>0</v>
      </c>
      <c r="IC88">
        <v>0</v>
      </c>
      <c r="ID88">
        <v>0</v>
      </c>
      <c r="IE88">
        <v>0</v>
      </c>
      <c r="IF88">
        <v>0</v>
      </c>
      <c r="IG88">
        <v>0</v>
      </c>
      <c r="IH88">
        <v>0</v>
      </c>
      <c r="II88">
        <v>0</v>
      </c>
      <c r="IJ88">
        <v>0</v>
      </c>
      <c r="IK88">
        <v>0</v>
      </c>
      <c r="IL88">
        <v>0</v>
      </c>
      <c r="IM88">
        <v>0</v>
      </c>
      <c r="IN88">
        <v>0</v>
      </c>
      <c r="IO88">
        <v>0.99030499999999999</v>
      </c>
      <c r="IP88">
        <v>2.98495</v>
      </c>
      <c r="IQ88">
        <v>4.6705199999999998</v>
      </c>
      <c r="IR88">
        <v>0</v>
      </c>
      <c r="IS88">
        <v>0</v>
      </c>
      <c r="IT88">
        <v>4.8566099999999999</v>
      </c>
      <c r="IU88">
        <v>3.6532100000000001</v>
      </c>
      <c r="IV88">
        <v>17.1556</v>
      </c>
      <c r="IW88">
        <v>4.0195999999999996</v>
      </c>
      <c r="IX88">
        <v>0</v>
      </c>
      <c r="IY88">
        <v>0</v>
      </c>
      <c r="IZ88">
        <v>0</v>
      </c>
      <c r="JA88">
        <v>0</v>
      </c>
      <c r="JB88">
        <v>0</v>
      </c>
      <c r="JC88">
        <v>21.1752</v>
      </c>
      <c r="JD88">
        <v>0.50972200000000001</v>
      </c>
      <c r="JE88">
        <v>2.5485899999999999</v>
      </c>
      <c r="JF88">
        <v>1.3051200000000001</v>
      </c>
      <c r="JG88">
        <v>0</v>
      </c>
      <c r="JH88">
        <v>0</v>
      </c>
      <c r="JI88">
        <v>1.4465399999999999</v>
      </c>
      <c r="JJ88">
        <v>3.6532100000000001</v>
      </c>
      <c r="JK88">
        <v>4.6306500000000002</v>
      </c>
      <c r="JL88">
        <v>4.0195999999999996</v>
      </c>
      <c r="JM88">
        <v>0</v>
      </c>
      <c r="JN88">
        <v>0</v>
      </c>
      <c r="JO88">
        <v>0</v>
      </c>
      <c r="JP88">
        <v>-4.3997900000000003</v>
      </c>
      <c r="JQ88">
        <v>-0.43273699999999998</v>
      </c>
      <c r="JR88">
        <v>8.6502599999999994</v>
      </c>
    </row>
    <row r="89" spans="1:278" x14ac:dyDescent="0.3">
      <c r="A89" s="1"/>
      <c r="B89" s="20">
        <v>45968.642789351848</v>
      </c>
      <c r="C89" t="s">
        <v>148</v>
      </c>
      <c r="E89" t="s">
        <v>212</v>
      </c>
      <c r="F89" t="s">
        <v>243</v>
      </c>
      <c r="G89">
        <v>22500</v>
      </c>
      <c r="H89">
        <v>22500</v>
      </c>
      <c r="I89" t="s">
        <v>72</v>
      </c>
      <c r="J89" s="14">
        <v>3.4027777777777775E-2</v>
      </c>
      <c r="K89" t="s">
        <v>74</v>
      </c>
      <c r="L89">
        <v>-45.7</v>
      </c>
      <c r="M89" t="s">
        <v>73</v>
      </c>
      <c r="N89" t="s">
        <v>73</v>
      </c>
      <c r="O89" t="s">
        <v>340</v>
      </c>
      <c r="P89">
        <v>0</v>
      </c>
      <c r="Q89">
        <v>115242</v>
      </c>
      <c r="R89">
        <v>84154.3</v>
      </c>
      <c r="S89">
        <v>0</v>
      </c>
      <c r="T89">
        <v>0</v>
      </c>
      <c r="U89">
        <v>0</v>
      </c>
      <c r="V89">
        <v>73944.7</v>
      </c>
      <c r="W89">
        <v>273341</v>
      </c>
      <c r="X89">
        <v>81817.899999999994</v>
      </c>
      <c r="Y89">
        <v>0</v>
      </c>
      <c r="Z89">
        <v>0</v>
      </c>
      <c r="AA89">
        <v>0</v>
      </c>
      <c r="AB89">
        <v>0</v>
      </c>
      <c r="AC89">
        <v>0</v>
      </c>
      <c r="AD89">
        <v>355158</v>
      </c>
      <c r="AE89">
        <v>214.566</v>
      </c>
      <c r="AF89">
        <v>0</v>
      </c>
      <c r="AG89">
        <v>0</v>
      </c>
      <c r="AH89">
        <v>0</v>
      </c>
      <c r="AI89">
        <v>0</v>
      </c>
      <c r="AJ89">
        <v>1214.6600000000001</v>
      </c>
      <c r="AK89">
        <v>0</v>
      </c>
      <c r="AL89">
        <v>1429.22</v>
      </c>
      <c r="AM89">
        <v>0</v>
      </c>
      <c r="AN89">
        <v>0</v>
      </c>
      <c r="AO89">
        <v>0</v>
      </c>
      <c r="AP89">
        <v>0</v>
      </c>
      <c r="AQ89">
        <v>1429.22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0.57577</v>
      </c>
      <c r="BF89">
        <v>23.8718</v>
      </c>
      <c r="BG89">
        <v>18.777799999999999</v>
      </c>
      <c r="BH89">
        <v>0</v>
      </c>
      <c r="BI89">
        <v>0</v>
      </c>
      <c r="BJ89">
        <v>2.9133300000000002</v>
      </c>
      <c r="BK89">
        <v>15.9857</v>
      </c>
      <c r="BL89">
        <v>0</v>
      </c>
      <c r="BM89">
        <v>62.124400000000001</v>
      </c>
      <c r="BN89">
        <v>17.659500000000001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79.783900000000003</v>
      </c>
      <c r="BU89">
        <v>76.294799999999995</v>
      </c>
      <c r="BV89">
        <v>3.4891000000000001</v>
      </c>
      <c r="BW89">
        <v>0</v>
      </c>
      <c r="BX89">
        <v>0</v>
      </c>
      <c r="BZ89">
        <v>0</v>
      </c>
      <c r="CA89">
        <v>0</v>
      </c>
      <c r="CC89">
        <v>0</v>
      </c>
      <c r="CG89" t="s">
        <v>73</v>
      </c>
      <c r="CH89" t="s">
        <v>73</v>
      </c>
      <c r="CI89" t="s">
        <v>343</v>
      </c>
      <c r="CJ89">
        <v>3103.5</v>
      </c>
      <c r="CK89">
        <v>93271.2</v>
      </c>
      <c r="CL89">
        <v>29519.200000000001</v>
      </c>
      <c r="CM89">
        <v>0</v>
      </c>
      <c r="CN89">
        <v>0</v>
      </c>
      <c r="CO89">
        <v>24942.3</v>
      </c>
      <c r="CP89">
        <v>73944.7</v>
      </c>
      <c r="CQ89">
        <v>51039.8</v>
      </c>
      <c r="CR89">
        <v>81817.899999999994</v>
      </c>
      <c r="CS89">
        <v>0</v>
      </c>
      <c r="CT89">
        <v>0</v>
      </c>
      <c r="CU89">
        <v>0</v>
      </c>
      <c r="CV89">
        <v>-174330</v>
      </c>
      <c r="CW89">
        <v>589.20399999999995</v>
      </c>
      <c r="CX89">
        <v>132858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1.00284</v>
      </c>
      <c r="DZ89">
        <v>19.252600000000001</v>
      </c>
      <c r="EA89">
        <v>6.50969</v>
      </c>
      <c r="EB89">
        <v>0</v>
      </c>
      <c r="EC89">
        <v>0</v>
      </c>
      <c r="ED89">
        <v>5.6493399999999996</v>
      </c>
      <c r="EE89">
        <v>15.9857</v>
      </c>
      <c r="EF89">
        <v>16.426400000000001</v>
      </c>
      <c r="EG89">
        <v>17.659500000000001</v>
      </c>
      <c r="EH89">
        <v>0</v>
      </c>
      <c r="EI89">
        <v>0</v>
      </c>
      <c r="EJ89">
        <v>0</v>
      </c>
      <c r="EK89">
        <v>-31.702999999999999</v>
      </c>
      <c r="EL89">
        <v>-0.27084799999999998</v>
      </c>
      <c r="EM89">
        <v>34.085900000000002</v>
      </c>
      <c r="EN89">
        <v>34.085900000000002</v>
      </c>
      <c r="EO89">
        <v>0</v>
      </c>
      <c r="EP89">
        <v>0</v>
      </c>
      <c r="EQ89">
        <v>0</v>
      </c>
      <c r="ES89">
        <v>0</v>
      </c>
      <c r="ET89">
        <v>0</v>
      </c>
      <c r="EV89">
        <v>0</v>
      </c>
      <c r="EW89">
        <v>0</v>
      </c>
      <c r="EX89">
        <v>0.64690700000000001</v>
      </c>
      <c r="EY89">
        <v>2.1834899999999999</v>
      </c>
      <c r="EZ89">
        <v>0</v>
      </c>
      <c r="FA89">
        <v>0</v>
      </c>
      <c r="FB89">
        <v>0</v>
      </c>
      <c r="FC89">
        <v>1.54861</v>
      </c>
      <c r="FD89">
        <v>4.3790100000000001</v>
      </c>
      <c r="FE89">
        <v>1.6453100000000001</v>
      </c>
      <c r="FF89">
        <v>0</v>
      </c>
      <c r="FG89">
        <v>0</v>
      </c>
      <c r="FH89">
        <v>0</v>
      </c>
      <c r="FI89">
        <v>0</v>
      </c>
      <c r="FJ89">
        <v>0</v>
      </c>
      <c r="FK89">
        <v>6.0243099999999998</v>
      </c>
      <c r="FL89">
        <v>1.1099399999999999</v>
      </c>
      <c r="FM89">
        <v>0.30890099999999998</v>
      </c>
      <c r="FN89">
        <v>0.44017099999999998</v>
      </c>
      <c r="FO89">
        <v>0</v>
      </c>
      <c r="FP89">
        <v>0</v>
      </c>
      <c r="FQ89">
        <v>1.022</v>
      </c>
      <c r="FR89">
        <v>1.54861</v>
      </c>
      <c r="FS89">
        <v>3.0445899999999999</v>
      </c>
      <c r="FT89">
        <v>1.6453100000000001</v>
      </c>
      <c r="FU89">
        <v>0</v>
      </c>
      <c r="FV89">
        <v>0</v>
      </c>
      <c r="FW89">
        <v>0</v>
      </c>
      <c r="FX89">
        <v>-0.67159000000000002</v>
      </c>
      <c r="FY89">
        <v>-0.71345099999999995</v>
      </c>
      <c r="FZ89">
        <v>4.6898900000000001</v>
      </c>
      <c r="GA89" t="s">
        <v>275</v>
      </c>
      <c r="GB89" t="s">
        <v>353</v>
      </c>
      <c r="GC89" t="s">
        <v>244</v>
      </c>
      <c r="GD89" t="s">
        <v>276</v>
      </c>
      <c r="GE89" t="s">
        <v>277</v>
      </c>
      <c r="GF89" t="s">
        <v>354</v>
      </c>
      <c r="GG89" t="s">
        <v>355</v>
      </c>
      <c r="GH89" t="s">
        <v>356</v>
      </c>
      <c r="GK89">
        <v>0</v>
      </c>
      <c r="GL89">
        <v>4.1511699999999996</v>
      </c>
      <c r="GM89">
        <v>5.5601399999999996</v>
      </c>
      <c r="GN89">
        <v>0</v>
      </c>
      <c r="GO89">
        <v>0</v>
      </c>
      <c r="GP89">
        <v>0</v>
      </c>
      <c r="GQ89">
        <v>4.3490599999999997</v>
      </c>
      <c r="GR89">
        <v>14.06</v>
      </c>
      <c r="GS89">
        <v>4.7852399999999999</v>
      </c>
      <c r="GT89">
        <v>0</v>
      </c>
      <c r="GU89">
        <v>0</v>
      </c>
      <c r="GV89">
        <v>0</v>
      </c>
      <c r="GW89">
        <v>0</v>
      </c>
      <c r="GX89">
        <v>0</v>
      </c>
      <c r="GY89">
        <v>18.850000000000001</v>
      </c>
      <c r="GZ89">
        <v>1.1722399999999999</v>
      </c>
      <c r="HA89">
        <v>0</v>
      </c>
      <c r="HB89">
        <v>0</v>
      </c>
      <c r="HC89">
        <v>0</v>
      </c>
      <c r="HD89">
        <v>0</v>
      </c>
      <c r="HE89">
        <v>6.6360400000000004</v>
      </c>
      <c r="HF89">
        <v>0</v>
      </c>
      <c r="HG89">
        <v>7.81</v>
      </c>
      <c r="HH89">
        <v>0</v>
      </c>
      <c r="HI89">
        <v>0</v>
      </c>
      <c r="HJ89">
        <v>0</v>
      </c>
      <c r="HK89">
        <v>0</v>
      </c>
      <c r="HL89">
        <v>7.81</v>
      </c>
      <c r="HM89">
        <v>0.60681099999999999</v>
      </c>
      <c r="HN89">
        <v>3.0340400000000001</v>
      </c>
      <c r="HO89">
        <v>1.55372</v>
      </c>
      <c r="HP89">
        <v>0</v>
      </c>
      <c r="HQ89">
        <v>0</v>
      </c>
      <c r="HR89">
        <v>1.72207</v>
      </c>
      <c r="HS89">
        <v>4.3490599999999997</v>
      </c>
      <c r="HT89">
        <v>5.5</v>
      </c>
      <c r="HU89">
        <v>4.7852399999999999</v>
      </c>
      <c r="HV89">
        <v>0</v>
      </c>
      <c r="HW89">
        <v>0</v>
      </c>
      <c r="HX89">
        <v>0</v>
      </c>
      <c r="HY89">
        <v>-5.2378400000000003</v>
      </c>
      <c r="HZ89">
        <v>-0.51516300000000004</v>
      </c>
      <c r="IA89">
        <v>10.29</v>
      </c>
      <c r="IB89">
        <v>0</v>
      </c>
      <c r="IC89">
        <v>0</v>
      </c>
      <c r="ID89">
        <v>0</v>
      </c>
      <c r="IE89">
        <v>0</v>
      </c>
      <c r="IF89">
        <v>0</v>
      </c>
      <c r="IG89">
        <v>0</v>
      </c>
      <c r="IH89">
        <v>0</v>
      </c>
      <c r="II89">
        <v>0</v>
      </c>
      <c r="IJ89">
        <v>0</v>
      </c>
      <c r="IK89">
        <v>0</v>
      </c>
      <c r="IL89">
        <v>0</v>
      </c>
      <c r="IM89">
        <v>0</v>
      </c>
      <c r="IN89">
        <v>0</v>
      </c>
      <c r="IO89">
        <v>0.85790699999999998</v>
      </c>
      <c r="IP89">
        <v>3.48698</v>
      </c>
      <c r="IQ89">
        <v>4.6705199999999998</v>
      </c>
      <c r="IR89">
        <v>0</v>
      </c>
      <c r="IS89">
        <v>0</v>
      </c>
      <c r="IT89">
        <v>4.8566099999999999</v>
      </c>
      <c r="IU89">
        <v>3.6532100000000001</v>
      </c>
      <c r="IV89">
        <v>17.525200000000002</v>
      </c>
      <c r="IW89">
        <v>4.0195999999999996</v>
      </c>
      <c r="IX89">
        <v>0</v>
      </c>
      <c r="IY89">
        <v>0</v>
      </c>
      <c r="IZ89">
        <v>0</v>
      </c>
      <c r="JA89">
        <v>0</v>
      </c>
      <c r="JB89">
        <v>0</v>
      </c>
      <c r="JC89">
        <v>21.544799999999999</v>
      </c>
      <c r="JD89">
        <v>0.50972200000000001</v>
      </c>
      <c r="JE89">
        <v>2.5485899999999999</v>
      </c>
      <c r="JF89">
        <v>1.3051200000000001</v>
      </c>
      <c r="JG89">
        <v>0</v>
      </c>
      <c r="JH89">
        <v>0</v>
      </c>
      <c r="JI89">
        <v>1.4465399999999999</v>
      </c>
      <c r="JJ89">
        <v>3.6532100000000001</v>
      </c>
      <c r="JK89">
        <v>4.6306500000000002</v>
      </c>
      <c r="JL89">
        <v>4.0195999999999996</v>
      </c>
      <c r="JM89">
        <v>0</v>
      </c>
      <c r="JN89">
        <v>0</v>
      </c>
      <c r="JO89">
        <v>0</v>
      </c>
      <c r="JP89">
        <v>-4.3997900000000003</v>
      </c>
      <c r="JQ89">
        <v>-0.43273699999999998</v>
      </c>
      <c r="JR89">
        <v>8.6502599999999994</v>
      </c>
    </row>
    <row r="90" spans="1:278" x14ac:dyDescent="0.3">
      <c r="B90" s="20">
        <v>45968.643275462964</v>
      </c>
      <c r="C90" t="s">
        <v>151</v>
      </c>
      <c r="E90" t="s">
        <v>210</v>
      </c>
      <c r="F90" t="s">
        <v>243</v>
      </c>
      <c r="G90">
        <v>22500</v>
      </c>
      <c r="H90">
        <v>22500</v>
      </c>
      <c r="I90" t="s">
        <v>72</v>
      </c>
      <c r="J90" s="14">
        <v>2.5694444444444443E-2</v>
      </c>
      <c r="K90" t="s">
        <v>74</v>
      </c>
      <c r="L90">
        <v>-19.91</v>
      </c>
      <c r="M90" t="s">
        <v>73</v>
      </c>
      <c r="N90" t="s">
        <v>73</v>
      </c>
      <c r="O90" t="s">
        <v>340</v>
      </c>
      <c r="P90">
        <v>0</v>
      </c>
      <c r="Q90">
        <v>31884</v>
      </c>
      <c r="R90">
        <v>64644.1</v>
      </c>
      <c r="S90">
        <v>0</v>
      </c>
      <c r="T90">
        <v>0</v>
      </c>
      <c r="U90">
        <v>0</v>
      </c>
      <c r="V90">
        <v>73944.7</v>
      </c>
      <c r="W90">
        <v>170473</v>
      </c>
      <c r="X90">
        <v>81817.899999999994</v>
      </c>
      <c r="Y90">
        <v>0</v>
      </c>
      <c r="Z90">
        <v>0</v>
      </c>
      <c r="AA90">
        <v>0</v>
      </c>
      <c r="AB90">
        <v>0</v>
      </c>
      <c r="AC90">
        <v>0</v>
      </c>
      <c r="AD90">
        <v>252291</v>
      </c>
      <c r="AE90">
        <v>563.78800000000001</v>
      </c>
      <c r="AF90">
        <v>0</v>
      </c>
      <c r="AG90">
        <v>0</v>
      </c>
      <c r="AH90">
        <v>0</v>
      </c>
      <c r="AI90">
        <v>0</v>
      </c>
      <c r="AJ90">
        <v>1389.46</v>
      </c>
      <c r="AK90">
        <v>0</v>
      </c>
      <c r="AL90">
        <v>1953.25</v>
      </c>
      <c r="AM90">
        <v>0</v>
      </c>
      <c r="AN90">
        <v>0</v>
      </c>
      <c r="AO90">
        <v>0</v>
      </c>
      <c r="AP90">
        <v>0</v>
      </c>
      <c r="AQ90">
        <v>1953.25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1.5007900000000001</v>
      </c>
      <c r="BF90">
        <v>6.2550499999999998</v>
      </c>
      <c r="BG90">
        <v>14.323700000000001</v>
      </c>
      <c r="BH90">
        <v>0</v>
      </c>
      <c r="BI90">
        <v>0</v>
      </c>
      <c r="BJ90">
        <v>3.3145199999999999</v>
      </c>
      <c r="BK90">
        <v>15.904299999999999</v>
      </c>
      <c r="BL90">
        <v>0</v>
      </c>
      <c r="BM90">
        <v>41.298299999999998</v>
      </c>
      <c r="BN90">
        <v>17.564399999999999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58.862699999999997</v>
      </c>
      <c r="BU90">
        <v>54.047400000000003</v>
      </c>
      <c r="BV90">
        <v>4.8153100000000002</v>
      </c>
      <c r="BW90">
        <v>0</v>
      </c>
      <c r="BX90">
        <v>0</v>
      </c>
      <c r="BZ90">
        <v>0</v>
      </c>
      <c r="CA90">
        <v>0</v>
      </c>
      <c r="CC90">
        <v>0</v>
      </c>
      <c r="CG90" t="s">
        <v>73</v>
      </c>
      <c r="CH90" t="s">
        <v>73</v>
      </c>
      <c r="CI90" t="s">
        <v>341</v>
      </c>
      <c r="CJ90">
        <v>3711.27</v>
      </c>
      <c r="CK90">
        <v>34627.1</v>
      </c>
      <c r="CL90">
        <v>62927.7</v>
      </c>
      <c r="CM90">
        <v>0</v>
      </c>
      <c r="CN90">
        <v>0</v>
      </c>
      <c r="CO90">
        <v>28941.5</v>
      </c>
      <c r="CP90">
        <v>73944.7</v>
      </c>
      <c r="CQ90">
        <v>81910.5</v>
      </c>
      <c r="CR90">
        <v>81817.899999999994</v>
      </c>
      <c r="CS90">
        <v>0</v>
      </c>
      <c r="CT90">
        <v>0</v>
      </c>
      <c r="CU90">
        <v>0</v>
      </c>
      <c r="CV90">
        <v>-122325</v>
      </c>
      <c r="CW90">
        <v>83.209299999999999</v>
      </c>
      <c r="CX90">
        <v>163728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1.0973999999999999</v>
      </c>
      <c r="DZ90">
        <v>6.7797999999999998</v>
      </c>
      <c r="EA90">
        <v>13.9397</v>
      </c>
      <c r="EB90">
        <v>0</v>
      </c>
      <c r="EC90">
        <v>0</v>
      </c>
      <c r="ED90">
        <v>6.5512100000000002</v>
      </c>
      <c r="EE90">
        <v>15.904299999999999</v>
      </c>
      <c r="EF90">
        <v>21.3812</v>
      </c>
      <c r="EG90">
        <v>17.564399999999999</v>
      </c>
      <c r="EH90">
        <v>0</v>
      </c>
      <c r="EI90">
        <v>0</v>
      </c>
      <c r="EJ90">
        <v>0</v>
      </c>
      <c r="EK90">
        <v>-22.843399999999999</v>
      </c>
      <c r="EL90">
        <v>-4.77869E-2</v>
      </c>
      <c r="EM90">
        <v>38.945599999999999</v>
      </c>
      <c r="EN90">
        <v>38.945599999999999</v>
      </c>
      <c r="EO90">
        <v>0</v>
      </c>
      <c r="EP90">
        <v>0</v>
      </c>
      <c r="EQ90">
        <v>0</v>
      </c>
      <c r="ES90">
        <v>0</v>
      </c>
      <c r="ET90">
        <v>0</v>
      </c>
      <c r="EV90">
        <v>0</v>
      </c>
      <c r="EW90">
        <v>0</v>
      </c>
      <c r="EX90">
        <v>0.14644199999999999</v>
      </c>
      <c r="EY90">
        <v>1.67797</v>
      </c>
      <c r="EZ90">
        <v>0</v>
      </c>
      <c r="FA90">
        <v>0</v>
      </c>
      <c r="FB90">
        <v>0</v>
      </c>
      <c r="FC90">
        <v>1.54861</v>
      </c>
      <c r="FD90">
        <v>3.3730199999999999</v>
      </c>
      <c r="FE90">
        <v>1.6453100000000001</v>
      </c>
      <c r="FF90">
        <v>0</v>
      </c>
      <c r="FG90">
        <v>0</v>
      </c>
      <c r="FH90">
        <v>0</v>
      </c>
      <c r="FI90">
        <v>0</v>
      </c>
      <c r="FJ90">
        <v>0</v>
      </c>
      <c r="FK90">
        <v>5.0183299999999997</v>
      </c>
      <c r="FL90">
        <v>0.91035999999999995</v>
      </c>
      <c r="FM90">
        <v>3.76511E-2</v>
      </c>
      <c r="FN90">
        <v>1.6028</v>
      </c>
      <c r="FO90">
        <v>0</v>
      </c>
      <c r="FP90">
        <v>0</v>
      </c>
      <c r="FQ90">
        <v>1.1667400000000001</v>
      </c>
      <c r="FR90">
        <v>1.54861</v>
      </c>
      <c r="FS90">
        <v>4.8621699999999999</v>
      </c>
      <c r="FT90">
        <v>1.6453100000000001</v>
      </c>
      <c r="FU90">
        <v>0</v>
      </c>
      <c r="FV90">
        <v>0</v>
      </c>
      <c r="FW90">
        <v>0</v>
      </c>
      <c r="FX90">
        <v>-0.36250900000000003</v>
      </c>
      <c r="FY90">
        <v>-4.1485800000000003E-2</v>
      </c>
      <c r="FZ90">
        <v>6.5074800000000002</v>
      </c>
      <c r="GA90" t="s">
        <v>275</v>
      </c>
      <c r="GB90" t="s">
        <v>353</v>
      </c>
      <c r="GC90" t="s">
        <v>244</v>
      </c>
      <c r="GD90" t="s">
        <v>276</v>
      </c>
      <c r="GE90" t="s">
        <v>277</v>
      </c>
      <c r="GF90" t="s">
        <v>354</v>
      </c>
      <c r="GG90" t="s">
        <v>355</v>
      </c>
      <c r="GH90" t="s">
        <v>356</v>
      </c>
      <c r="GK90">
        <v>0</v>
      </c>
      <c r="GL90">
        <v>0.92976800000000004</v>
      </c>
      <c r="GM90">
        <v>4.2691999999999997</v>
      </c>
      <c r="GN90">
        <v>0</v>
      </c>
      <c r="GO90">
        <v>0</v>
      </c>
      <c r="GP90">
        <v>0</v>
      </c>
      <c r="GQ90">
        <v>4.3490599999999997</v>
      </c>
      <c r="GR90">
        <v>9.5500000000000007</v>
      </c>
      <c r="GS90">
        <v>4.7852399999999999</v>
      </c>
      <c r="GT90">
        <v>0</v>
      </c>
      <c r="GU90">
        <v>0</v>
      </c>
      <c r="GV90">
        <v>0</v>
      </c>
      <c r="GW90">
        <v>0</v>
      </c>
      <c r="GX90">
        <v>0</v>
      </c>
      <c r="GY90">
        <v>14.34</v>
      </c>
      <c r="GZ90">
        <v>3.0801500000000002</v>
      </c>
      <c r="HA90">
        <v>0</v>
      </c>
      <c r="HB90">
        <v>0</v>
      </c>
      <c r="HC90">
        <v>0</v>
      </c>
      <c r="HD90">
        <v>0</v>
      </c>
      <c r="HE90">
        <v>7.5910399999999996</v>
      </c>
      <c r="HF90">
        <v>0</v>
      </c>
      <c r="HG90">
        <v>10.67</v>
      </c>
      <c r="HH90">
        <v>0</v>
      </c>
      <c r="HI90">
        <v>0</v>
      </c>
      <c r="HJ90">
        <v>0</v>
      </c>
      <c r="HK90">
        <v>0</v>
      </c>
      <c r="HL90">
        <v>10.67</v>
      </c>
      <c r="HM90">
        <v>0.60392100000000004</v>
      </c>
      <c r="HN90">
        <v>0.975553</v>
      </c>
      <c r="HO90">
        <v>4.1250400000000003</v>
      </c>
      <c r="HP90">
        <v>0</v>
      </c>
      <c r="HQ90">
        <v>0</v>
      </c>
      <c r="HR90">
        <v>1.9620899999999999</v>
      </c>
      <c r="HS90">
        <v>4.3490599999999997</v>
      </c>
      <c r="HT90">
        <v>8.49</v>
      </c>
      <c r="HU90">
        <v>4.7852399999999999</v>
      </c>
      <c r="HV90">
        <v>0</v>
      </c>
      <c r="HW90">
        <v>0</v>
      </c>
      <c r="HX90">
        <v>0</v>
      </c>
      <c r="HY90">
        <v>-3.4580000000000002</v>
      </c>
      <c r="HZ90">
        <v>-7.1161000000000002E-2</v>
      </c>
      <c r="IA90">
        <v>13.28</v>
      </c>
      <c r="IB90">
        <v>0</v>
      </c>
      <c r="IC90">
        <v>0</v>
      </c>
      <c r="ID90">
        <v>0</v>
      </c>
      <c r="IE90">
        <v>0</v>
      </c>
      <c r="IF90">
        <v>0</v>
      </c>
      <c r="IG90">
        <v>0</v>
      </c>
      <c r="IH90">
        <v>0</v>
      </c>
      <c r="II90">
        <v>0</v>
      </c>
      <c r="IJ90">
        <v>0</v>
      </c>
      <c r="IK90">
        <v>0</v>
      </c>
      <c r="IL90">
        <v>0</v>
      </c>
      <c r="IM90">
        <v>0</v>
      </c>
      <c r="IN90">
        <v>0</v>
      </c>
      <c r="IO90">
        <v>2.2542200000000001</v>
      </c>
      <c r="IP90">
        <v>0.78100599999999998</v>
      </c>
      <c r="IQ90">
        <v>3.5861299999999998</v>
      </c>
      <c r="IR90">
        <v>0</v>
      </c>
      <c r="IS90">
        <v>0</v>
      </c>
      <c r="IT90">
        <v>5.5555300000000001</v>
      </c>
      <c r="IU90">
        <v>3.6532100000000001</v>
      </c>
      <c r="IV90">
        <v>15.8301</v>
      </c>
      <c r="IW90">
        <v>4.0195999999999996</v>
      </c>
      <c r="IX90">
        <v>0</v>
      </c>
      <c r="IY90">
        <v>0</v>
      </c>
      <c r="IZ90">
        <v>0</v>
      </c>
      <c r="JA90">
        <v>0</v>
      </c>
      <c r="JB90">
        <v>0</v>
      </c>
      <c r="JC90">
        <v>19.849699999999999</v>
      </c>
      <c r="JD90">
        <v>0.50729400000000002</v>
      </c>
      <c r="JE90">
        <v>0.81946600000000003</v>
      </c>
      <c r="JF90">
        <v>3.4650400000000001</v>
      </c>
      <c r="JG90">
        <v>0</v>
      </c>
      <c r="JH90">
        <v>0</v>
      </c>
      <c r="JI90">
        <v>1.6481600000000001</v>
      </c>
      <c r="JJ90">
        <v>3.6532100000000001</v>
      </c>
      <c r="JK90">
        <v>7.1286699999999996</v>
      </c>
      <c r="JL90">
        <v>4.0195999999999996</v>
      </c>
      <c r="JM90">
        <v>0</v>
      </c>
      <c r="JN90">
        <v>0</v>
      </c>
      <c r="JO90">
        <v>0</v>
      </c>
      <c r="JP90">
        <v>-2.9047200000000002</v>
      </c>
      <c r="JQ90">
        <v>-5.9775300000000003E-2</v>
      </c>
      <c r="JR90">
        <v>11.148300000000001</v>
      </c>
    </row>
    <row r="91" spans="1:278" x14ac:dyDescent="0.3">
      <c r="B91" s="20">
        <v>45968.643773148149</v>
      </c>
      <c r="C91" t="s">
        <v>152</v>
      </c>
      <c r="E91" t="s">
        <v>210</v>
      </c>
      <c r="F91" t="s">
        <v>243</v>
      </c>
      <c r="G91">
        <v>22500</v>
      </c>
      <c r="H91">
        <v>22500</v>
      </c>
      <c r="I91" t="s">
        <v>72</v>
      </c>
      <c r="J91" s="14">
        <v>2.6388888888888889E-2</v>
      </c>
      <c r="K91" t="s">
        <v>74</v>
      </c>
      <c r="L91">
        <v>-20.32</v>
      </c>
      <c r="M91" t="s">
        <v>73</v>
      </c>
      <c r="N91" t="s">
        <v>73</v>
      </c>
      <c r="O91" t="s">
        <v>340</v>
      </c>
      <c r="P91">
        <v>0</v>
      </c>
      <c r="Q91">
        <v>34035.699999999997</v>
      </c>
      <c r="R91">
        <v>64644.1</v>
      </c>
      <c r="S91">
        <v>0</v>
      </c>
      <c r="T91">
        <v>0</v>
      </c>
      <c r="U91">
        <v>0</v>
      </c>
      <c r="V91">
        <v>73944.7</v>
      </c>
      <c r="W91">
        <v>172625</v>
      </c>
      <c r="X91">
        <v>81817.899999999994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254442</v>
      </c>
      <c r="AE91">
        <v>560.25599999999997</v>
      </c>
      <c r="AF91">
        <v>0</v>
      </c>
      <c r="AG91">
        <v>0</v>
      </c>
      <c r="AH91">
        <v>0</v>
      </c>
      <c r="AI91">
        <v>0</v>
      </c>
      <c r="AJ91">
        <v>1389.46</v>
      </c>
      <c r="AK91">
        <v>0</v>
      </c>
      <c r="AL91">
        <v>1949.72</v>
      </c>
      <c r="AM91">
        <v>0</v>
      </c>
      <c r="AN91">
        <v>0</v>
      </c>
      <c r="AO91">
        <v>0</v>
      </c>
      <c r="AP91">
        <v>0</v>
      </c>
      <c r="AQ91">
        <v>1949.72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1.49139</v>
      </c>
      <c r="BF91">
        <v>6.6804699999999997</v>
      </c>
      <c r="BG91">
        <v>14.323700000000001</v>
      </c>
      <c r="BH91">
        <v>0</v>
      </c>
      <c r="BI91">
        <v>0</v>
      </c>
      <c r="BJ91">
        <v>3.3145199999999999</v>
      </c>
      <c r="BK91">
        <v>15.904299999999999</v>
      </c>
      <c r="BL91">
        <v>0</v>
      </c>
      <c r="BM91">
        <v>41.714300000000001</v>
      </c>
      <c r="BN91">
        <v>17.564399999999999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59.278700000000001</v>
      </c>
      <c r="BU91">
        <v>54.472799999999999</v>
      </c>
      <c r="BV91">
        <v>4.8059099999999999</v>
      </c>
      <c r="BW91">
        <v>0</v>
      </c>
      <c r="BX91">
        <v>0</v>
      </c>
      <c r="BZ91">
        <v>0</v>
      </c>
      <c r="CA91">
        <v>0</v>
      </c>
      <c r="CC91">
        <v>0</v>
      </c>
      <c r="CG91" t="s">
        <v>73</v>
      </c>
      <c r="CH91" t="s">
        <v>73</v>
      </c>
      <c r="CI91" t="s">
        <v>341</v>
      </c>
      <c r="CJ91">
        <v>3711.27</v>
      </c>
      <c r="CK91">
        <v>34627.1</v>
      </c>
      <c r="CL91">
        <v>62927.7</v>
      </c>
      <c r="CM91">
        <v>0</v>
      </c>
      <c r="CN91">
        <v>0</v>
      </c>
      <c r="CO91">
        <v>28941.5</v>
      </c>
      <c r="CP91">
        <v>73944.7</v>
      </c>
      <c r="CQ91">
        <v>81910.5</v>
      </c>
      <c r="CR91">
        <v>81817.899999999994</v>
      </c>
      <c r="CS91">
        <v>0</v>
      </c>
      <c r="CT91">
        <v>0</v>
      </c>
      <c r="CU91">
        <v>0</v>
      </c>
      <c r="CV91">
        <v>-122325</v>
      </c>
      <c r="CW91">
        <v>83.209299999999999</v>
      </c>
      <c r="CX91">
        <v>163728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1.0973999999999999</v>
      </c>
      <c r="DZ91">
        <v>6.7797999999999998</v>
      </c>
      <c r="EA91">
        <v>13.9397</v>
      </c>
      <c r="EB91">
        <v>0</v>
      </c>
      <c r="EC91">
        <v>0</v>
      </c>
      <c r="ED91">
        <v>6.5512100000000002</v>
      </c>
      <c r="EE91">
        <v>15.904299999999999</v>
      </c>
      <c r="EF91">
        <v>21.3812</v>
      </c>
      <c r="EG91">
        <v>17.564399999999999</v>
      </c>
      <c r="EH91">
        <v>0</v>
      </c>
      <c r="EI91">
        <v>0</v>
      </c>
      <c r="EJ91">
        <v>0</v>
      </c>
      <c r="EK91">
        <v>-22.843399999999999</v>
      </c>
      <c r="EL91">
        <v>-4.77869E-2</v>
      </c>
      <c r="EM91">
        <v>38.945599999999999</v>
      </c>
      <c r="EN91">
        <v>38.945599999999999</v>
      </c>
      <c r="EO91">
        <v>0</v>
      </c>
      <c r="EP91">
        <v>0</v>
      </c>
      <c r="EQ91">
        <v>0</v>
      </c>
      <c r="ES91">
        <v>0</v>
      </c>
      <c r="ET91">
        <v>0</v>
      </c>
      <c r="EV91">
        <v>0</v>
      </c>
      <c r="EW91">
        <v>0</v>
      </c>
      <c r="EX91">
        <v>0.14840300000000001</v>
      </c>
      <c r="EY91">
        <v>1.67797</v>
      </c>
      <c r="EZ91">
        <v>0</v>
      </c>
      <c r="FA91">
        <v>0</v>
      </c>
      <c r="FB91">
        <v>0</v>
      </c>
      <c r="FC91">
        <v>1.54861</v>
      </c>
      <c r="FD91">
        <v>3.3749899999999999</v>
      </c>
      <c r="FE91">
        <v>1.6453100000000001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5.0202900000000001</v>
      </c>
      <c r="FL91">
        <v>0.91035999999999995</v>
      </c>
      <c r="FM91">
        <v>3.76511E-2</v>
      </c>
      <c r="FN91">
        <v>1.6028</v>
      </c>
      <c r="FO91">
        <v>0</v>
      </c>
      <c r="FP91">
        <v>0</v>
      </c>
      <c r="FQ91">
        <v>1.1667400000000001</v>
      </c>
      <c r="FR91">
        <v>1.54861</v>
      </c>
      <c r="FS91">
        <v>4.8621699999999999</v>
      </c>
      <c r="FT91">
        <v>1.6453100000000001</v>
      </c>
      <c r="FU91">
        <v>0</v>
      </c>
      <c r="FV91">
        <v>0</v>
      </c>
      <c r="FW91">
        <v>0</v>
      </c>
      <c r="FX91">
        <v>-0.36250900000000003</v>
      </c>
      <c r="FY91">
        <v>-4.1485800000000003E-2</v>
      </c>
      <c r="FZ91">
        <v>6.5074800000000002</v>
      </c>
      <c r="GA91" t="s">
        <v>275</v>
      </c>
      <c r="GB91" t="s">
        <v>353</v>
      </c>
      <c r="GC91" t="s">
        <v>244</v>
      </c>
      <c r="GD91" t="s">
        <v>276</v>
      </c>
      <c r="GE91" t="s">
        <v>277</v>
      </c>
      <c r="GF91" t="s">
        <v>354</v>
      </c>
      <c r="GG91" t="s">
        <v>355</v>
      </c>
      <c r="GH91" t="s">
        <v>356</v>
      </c>
      <c r="GK91">
        <v>0</v>
      </c>
      <c r="GL91">
        <v>0.98925200000000002</v>
      </c>
      <c r="GM91">
        <v>4.2691999999999997</v>
      </c>
      <c r="GN91">
        <v>0</v>
      </c>
      <c r="GO91">
        <v>0</v>
      </c>
      <c r="GP91">
        <v>0</v>
      </c>
      <c r="GQ91">
        <v>4.3490599999999997</v>
      </c>
      <c r="GR91">
        <v>9.61</v>
      </c>
      <c r="GS91">
        <v>4.7852399999999999</v>
      </c>
      <c r="GT91">
        <v>0</v>
      </c>
      <c r="GU91">
        <v>0</v>
      </c>
      <c r="GV91">
        <v>0</v>
      </c>
      <c r="GW91">
        <v>0</v>
      </c>
      <c r="GX91">
        <v>0</v>
      </c>
      <c r="GY91">
        <v>14.4</v>
      </c>
      <c r="GZ91">
        <v>3.0608399999999998</v>
      </c>
      <c r="HA91">
        <v>0</v>
      </c>
      <c r="HB91">
        <v>0</v>
      </c>
      <c r="HC91">
        <v>0</v>
      </c>
      <c r="HD91">
        <v>0</v>
      </c>
      <c r="HE91">
        <v>7.5910399999999996</v>
      </c>
      <c r="HF91">
        <v>0</v>
      </c>
      <c r="HG91">
        <v>10.65</v>
      </c>
      <c r="HH91">
        <v>0</v>
      </c>
      <c r="HI91">
        <v>0</v>
      </c>
      <c r="HJ91">
        <v>0</v>
      </c>
      <c r="HK91">
        <v>0</v>
      </c>
      <c r="HL91">
        <v>10.65</v>
      </c>
      <c r="HM91">
        <v>0.60392100000000004</v>
      </c>
      <c r="HN91">
        <v>0.975553</v>
      </c>
      <c r="HO91">
        <v>4.1250400000000003</v>
      </c>
      <c r="HP91">
        <v>0</v>
      </c>
      <c r="HQ91">
        <v>0</v>
      </c>
      <c r="HR91">
        <v>1.9620899999999999</v>
      </c>
      <c r="HS91">
        <v>4.3490599999999997</v>
      </c>
      <c r="HT91">
        <v>8.49</v>
      </c>
      <c r="HU91">
        <v>4.7852399999999999</v>
      </c>
      <c r="HV91">
        <v>0</v>
      </c>
      <c r="HW91">
        <v>0</v>
      </c>
      <c r="HX91">
        <v>0</v>
      </c>
      <c r="HY91">
        <v>-3.4580000000000002</v>
      </c>
      <c r="HZ91">
        <v>-7.1161000000000002E-2</v>
      </c>
      <c r="IA91">
        <v>13.28</v>
      </c>
      <c r="IB91">
        <v>0</v>
      </c>
      <c r="IC91">
        <v>0</v>
      </c>
      <c r="ID91">
        <v>0</v>
      </c>
      <c r="IE91">
        <v>0</v>
      </c>
      <c r="IF91">
        <v>0</v>
      </c>
      <c r="IG91">
        <v>0</v>
      </c>
      <c r="IH91">
        <v>0</v>
      </c>
      <c r="II91">
        <v>0</v>
      </c>
      <c r="IJ91">
        <v>0</v>
      </c>
      <c r="IK91">
        <v>0</v>
      </c>
      <c r="IL91">
        <v>0</v>
      </c>
      <c r="IM91">
        <v>0</v>
      </c>
      <c r="IN91">
        <v>0</v>
      </c>
      <c r="IO91">
        <v>2.2400899999999999</v>
      </c>
      <c r="IP91">
        <v>0.83097200000000004</v>
      </c>
      <c r="IQ91">
        <v>3.5861299999999998</v>
      </c>
      <c r="IR91">
        <v>0</v>
      </c>
      <c r="IS91">
        <v>0</v>
      </c>
      <c r="IT91">
        <v>5.5555300000000001</v>
      </c>
      <c r="IU91">
        <v>3.6532100000000001</v>
      </c>
      <c r="IV91">
        <v>15.8659</v>
      </c>
      <c r="IW91">
        <v>4.0195999999999996</v>
      </c>
      <c r="IX91">
        <v>0</v>
      </c>
      <c r="IY91">
        <v>0</v>
      </c>
      <c r="IZ91">
        <v>0</v>
      </c>
      <c r="JA91">
        <v>0</v>
      </c>
      <c r="JB91">
        <v>0</v>
      </c>
      <c r="JC91">
        <v>19.8855</v>
      </c>
      <c r="JD91">
        <v>0.50729400000000002</v>
      </c>
      <c r="JE91">
        <v>0.81946600000000003</v>
      </c>
      <c r="JF91">
        <v>3.4650400000000001</v>
      </c>
      <c r="JG91">
        <v>0</v>
      </c>
      <c r="JH91">
        <v>0</v>
      </c>
      <c r="JI91">
        <v>1.6481600000000001</v>
      </c>
      <c r="JJ91">
        <v>3.6532100000000001</v>
      </c>
      <c r="JK91">
        <v>7.1286699999999996</v>
      </c>
      <c r="JL91">
        <v>4.0195999999999996</v>
      </c>
      <c r="JM91">
        <v>0</v>
      </c>
      <c r="JN91">
        <v>0</v>
      </c>
      <c r="JO91">
        <v>0</v>
      </c>
      <c r="JP91">
        <v>-2.9047200000000002</v>
      </c>
      <c r="JQ91">
        <v>-5.9775300000000003E-2</v>
      </c>
      <c r="JR91">
        <v>11.148300000000001</v>
      </c>
    </row>
    <row r="92" spans="1:278" x14ac:dyDescent="0.3">
      <c r="B92" s="20">
        <v>45968.644270833334</v>
      </c>
      <c r="C92" t="s">
        <v>153</v>
      </c>
      <c r="E92" t="s">
        <v>210</v>
      </c>
      <c r="F92" t="s">
        <v>243</v>
      </c>
      <c r="G92">
        <v>22500</v>
      </c>
      <c r="H92">
        <v>22500</v>
      </c>
      <c r="I92" t="s">
        <v>72</v>
      </c>
      <c r="J92" s="14">
        <v>2.6388888888888889E-2</v>
      </c>
      <c r="K92" t="s">
        <v>74</v>
      </c>
      <c r="L92">
        <v>-23.2</v>
      </c>
      <c r="M92" t="s">
        <v>73</v>
      </c>
      <c r="N92" t="s">
        <v>73</v>
      </c>
      <c r="O92" t="s">
        <v>340</v>
      </c>
      <c r="P92">
        <v>0</v>
      </c>
      <c r="Q92">
        <v>49409.3</v>
      </c>
      <c r="R92">
        <v>64644.1</v>
      </c>
      <c r="S92">
        <v>0</v>
      </c>
      <c r="T92">
        <v>0</v>
      </c>
      <c r="U92">
        <v>0</v>
      </c>
      <c r="V92">
        <v>73944.7</v>
      </c>
      <c r="W92">
        <v>187998</v>
      </c>
      <c r="X92">
        <v>81817.899999999994</v>
      </c>
      <c r="Y92">
        <v>0</v>
      </c>
      <c r="Z92">
        <v>0</v>
      </c>
      <c r="AA92">
        <v>0</v>
      </c>
      <c r="AB92">
        <v>0</v>
      </c>
      <c r="AC92">
        <v>0</v>
      </c>
      <c r="AD92">
        <v>269816</v>
      </c>
      <c r="AE92">
        <v>454.29300000000001</v>
      </c>
      <c r="AF92">
        <v>0</v>
      </c>
      <c r="AG92">
        <v>0</v>
      </c>
      <c r="AH92">
        <v>0</v>
      </c>
      <c r="AI92">
        <v>0</v>
      </c>
      <c r="AJ92">
        <v>1389.46</v>
      </c>
      <c r="AK92">
        <v>0</v>
      </c>
      <c r="AL92">
        <v>1843.75</v>
      </c>
      <c r="AM92">
        <v>0</v>
      </c>
      <c r="AN92">
        <v>0</v>
      </c>
      <c r="AO92">
        <v>0</v>
      </c>
      <c r="AP92">
        <v>0</v>
      </c>
      <c r="AQ92">
        <v>1843.75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1.2003200000000001</v>
      </c>
      <c r="BF92">
        <v>9.8496799999999993</v>
      </c>
      <c r="BG92">
        <v>14.323700000000001</v>
      </c>
      <c r="BH92">
        <v>0</v>
      </c>
      <c r="BI92">
        <v>0</v>
      </c>
      <c r="BJ92">
        <v>3.3145199999999999</v>
      </c>
      <c r="BK92">
        <v>15.904299999999999</v>
      </c>
      <c r="BL92">
        <v>0</v>
      </c>
      <c r="BM92">
        <v>44.592500000000001</v>
      </c>
      <c r="BN92">
        <v>17.564399999999999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62.1569</v>
      </c>
      <c r="BU92">
        <v>57.642099999999999</v>
      </c>
      <c r="BV92">
        <v>4.5148299999999999</v>
      </c>
      <c r="BW92">
        <v>0</v>
      </c>
      <c r="BX92">
        <v>0</v>
      </c>
      <c r="BZ92">
        <v>0</v>
      </c>
      <c r="CA92">
        <v>0</v>
      </c>
      <c r="CC92">
        <v>0</v>
      </c>
      <c r="CG92" t="s">
        <v>73</v>
      </c>
      <c r="CH92" t="s">
        <v>73</v>
      </c>
      <c r="CI92" t="s">
        <v>341</v>
      </c>
      <c r="CJ92">
        <v>3711.27</v>
      </c>
      <c r="CK92">
        <v>34627.1</v>
      </c>
      <c r="CL92">
        <v>62927.7</v>
      </c>
      <c r="CM92">
        <v>0</v>
      </c>
      <c r="CN92">
        <v>0</v>
      </c>
      <c r="CO92">
        <v>28941.5</v>
      </c>
      <c r="CP92">
        <v>73944.7</v>
      </c>
      <c r="CQ92">
        <v>81910.5</v>
      </c>
      <c r="CR92">
        <v>81817.899999999994</v>
      </c>
      <c r="CS92">
        <v>0</v>
      </c>
      <c r="CT92">
        <v>0</v>
      </c>
      <c r="CU92">
        <v>0</v>
      </c>
      <c r="CV92">
        <v>-122325</v>
      </c>
      <c r="CW92">
        <v>83.209299999999999</v>
      </c>
      <c r="CX92">
        <v>163728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1.0973999999999999</v>
      </c>
      <c r="DZ92">
        <v>6.7797999999999998</v>
      </c>
      <c r="EA92">
        <v>13.9397</v>
      </c>
      <c r="EB92">
        <v>0</v>
      </c>
      <c r="EC92">
        <v>0</v>
      </c>
      <c r="ED92">
        <v>6.5512100000000002</v>
      </c>
      <c r="EE92">
        <v>15.904299999999999</v>
      </c>
      <c r="EF92">
        <v>21.3812</v>
      </c>
      <c r="EG92">
        <v>17.564399999999999</v>
      </c>
      <c r="EH92">
        <v>0</v>
      </c>
      <c r="EI92">
        <v>0</v>
      </c>
      <c r="EJ92">
        <v>0</v>
      </c>
      <c r="EK92">
        <v>-22.843399999999999</v>
      </c>
      <c r="EL92">
        <v>-4.77869E-2</v>
      </c>
      <c r="EM92">
        <v>38.945599999999999</v>
      </c>
      <c r="EN92">
        <v>38.945599999999999</v>
      </c>
      <c r="EO92">
        <v>0</v>
      </c>
      <c r="EP92">
        <v>0</v>
      </c>
      <c r="EQ92">
        <v>0</v>
      </c>
      <c r="ES92">
        <v>0</v>
      </c>
      <c r="ET92">
        <v>0</v>
      </c>
      <c r="EV92">
        <v>0</v>
      </c>
      <c r="EW92">
        <v>0</v>
      </c>
      <c r="EX92">
        <v>0.21963099999999999</v>
      </c>
      <c r="EY92">
        <v>1.67797</v>
      </c>
      <c r="EZ92">
        <v>0</v>
      </c>
      <c r="FA92">
        <v>0</v>
      </c>
      <c r="FB92">
        <v>0</v>
      </c>
      <c r="FC92">
        <v>1.54861</v>
      </c>
      <c r="FD92">
        <v>3.4462100000000002</v>
      </c>
      <c r="FE92">
        <v>1.6453100000000001</v>
      </c>
      <c r="FF92">
        <v>0</v>
      </c>
      <c r="FG92">
        <v>0</v>
      </c>
      <c r="FH92">
        <v>0</v>
      </c>
      <c r="FI92">
        <v>0</v>
      </c>
      <c r="FJ92">
        <v>0</v>
      </c>
      <c r="FK92">
        <v>5.09152</v>
      </c>
      <c r="FL92">
        <v>0.91035999999999995</v>
      </c>
      <c r="FM92">
        <v>3.76511E-2</v>
      </c>
      <c r="FN92">
        <v>1.6028</v>
      </c>
      <c r="FO92">
        <v>0</v>
      </c>
      <c r="FP92">
        <v>0</v>
      </c>
      <c r="FQ92">
        <v>1.1667400000000001</v>
      </c>
      <c r="FR92">
        <v>1.54861</v>
      </c>
      <c r="FS92">
        <v>4.8621699999999999</v>
      </c>
      <c r="FT92">
        <v>1.6453100000000001</v>
      </c>
      <c r="FU92">
        <v>0</v>
      </c>
      <c r="FV92">
        <v>0</v>
      </c>
      <c r="FW92">
        <v>0</v>
      </c>
      <c r="FX92">
        <v>-0.36250900000000003</v>
      </c>
      <c r="FY92">
        <v>-4.1485800000000003E-2</v>
      </c>
      <c r="FZ92">
        <v>6.5074800000000002</v>
      </c>
      <c r="GA92" t="s">
        <v>275</v>
      </c>
      <c r="GB92" t="s">
        <v>353</v>
      </c>
      <c r="GC92" t="s">
        <v>244</v>
      </c>
      <c r="GD92" t="s">
        <v>276</v>
      </c>
      <c r="GE92" t="s">
        <v>277</v>
      </c>
      <c r="GF92" t="s">
        <v>354</v>
      </c>
      <c r="GG92" t="s">
        <v>355</v>
      </c>
      <c r="GH92" t="s">
        <v>356</v>
      </c>
      <c r="GK92">
        <v>0</v>
      </c>
      <c r="GL92">
        <v>1.6938299999999999</v>
      </c>
      <c r="GM92">
        <v>4.2691999999999997</v>
      </c>
      <c r="GN92">
        <v>0</v>
      </c>
      <c r="GO92">
        <v>0</v>
      </c>
      <c r="GP92">
        <v>0</v>
      </c>
      <c r="GQ92">
        <v>4.3490599999999997</v>
      </c>
      <c r="GR92">
        <v>10.31</v>
      </c>
      <c r="GS92">
        <v>4.7852399999999999</v>
      </c>
      <c r="GT92">
        <v>0</v>
      </c>
      <c r="GU92">
        <v>0</v>
      </c>
      <c r="GV92">
        <v>0</v>
      </c>
      <c r="GW92">
        <v>0</v>
      </c>
      <c r="GX92">
        <v>0</v>
      </c>
      <c r="GY92">
        <v>15.1</v>
      </c>
      <c r="GZ92">
        <v>2.4819399999999998</v>
      </c>
      <c r="HA92">
        <v>0</v>
      </c>
      <c r="HB92">
        <v>0</v>
      </c>
      <c r="HC92">
        <v>0</v>
      </c>
      <c r="HD92">
        <v>0</v>
      </c>
      <c r="HE92">
        <v>7.5910299999999999</v>
      </c>
      <c r="HF92">
        <v>0</v>
      </c>
      <c r="HG92">
        <v>10.07</v>
      </c>
      <c r="HH92">
        <v>0</v>
      </c>
      <c r="HI92">
        <v>0</v>
      </c>
      <c r="HJ92">
        <v>0</v>
      </c>
      <c r="HK92">
        <v>0</v>
      </c>
      <c r="HL92">
        <v>10.07</v>
      </c>
      <c r="HM92">
        <v>0.60392100000000004</v>
      </c>
      <c r="HN92">
        <v>0.975553</v>
      </c>
      <c r="HO92">
        <v>4.1250400000000003</v>
      </c>
      <c r="HP92">
        <v>0</v>
      </c>
      <c r="HQ92">
        <v>0</v>
      </c>
      <c r="HR92">
        <v>1.9620899999999999</v>
      </c>
      <c r="HS92">
        <v>4.3490599999999997</v>
      </c>
      <c r="HT92">
        <v>8.49</v>
      </c>
      <c r="HU92">
        <v>4.7852399999999999</v>
      </c>
      <c r="HV92">
        <v>0</v>
      </c>
      <c r="HW92">
        <v>0</v>
      </c>
      <c r="HX92">
        <v>0</v>
      </c>
      <c r="HY92">
        <v>-3.4580000000000002</v>
      </c>
      <c r="HZ92">
        <v>-7.1161000000000002E-2</v>
      </c>
      <c r="IA92">
        <v>13.28</v>
      </c>
      <c r="IB92">
        <v>0</v>
      </c>
      <c r="IC92">
        <v>0</v>
      </c>
      <c r="ID92">
        <v>0</v>
      </c>
      <c r="IE92">
        <v>0</v>
      </c>
      <c r="IF92">
        <v>0</v>
      </c>
      <c r="IG92">
        <v>0</v>
      </c>
      <c r="IH92">
        <v>0</v>
      </c>
      <c r="II92">
        <v>0</v>
      </c>
      <c r="IJ92">
        <v>0</v>
      </c>
      <c r="IK92">
        <v>0</v>
      </c>
      <c r="IL92">
        <v>0</v>
      </c>
      <c r="IM92">
        <v>0</v>
      </c>
      <c r="IN92">
        <v>0</v>
      </c>
      <c r="IO92">
        <v>1.8164199999999999</v>
      </c>
      <c r="IP92">
        <v>1.42282</v>
      </c>
      <c r="IQ92">
        <v>3.5861299999999998</v>
      </c>
      <c r="IR92">
        <v>0</v>
      </c>
      <c r="IS92">
        <v>0</v>
      </c>
      <c r="IT92">
        <v>5.5555300000000001</v>
      </c>
      <c r="IU92">
        <v>3.6532100000000001</v>
      </c>
      <c r="IV92">
        <v>16.034099999999999</v>
      </c>
      <c r="IW92">
        <v>4.0195999999999996</v>
      </c>
      <c r="IX92">
        <v>0</v>
      </c>
      <c r="IY92">
        <v>0</v>
      </c>
      <c r="IZ92">
        <v>0</v>
      </c>
      <c r="JA92">
        <v>0</v>
      </c>
      <c r="JB92">
        <v>0</v>
      </c>
      <c r="JC92">
        <v>20.053699999999999</v>
      </c>
      <c r="JD92">
        <v>0.50729400000000002</v>
      </c>
      <c r="JE92">
        <v>0.81946600000000003</v>
      </c>
      <c r="JF92">
        <v>3.4650400000000001</v>
      </c>
      <c r="JG92">
        <v>0</v>
      </c>
      <c r="JH92">
        <v>0</v>
      </c>
      <c r="JI92">
        <v>1.6481600000000001</v>
      </c>
      <c r="JJ92">
        <v>3.6532100000000001</v>
      </c>
      <c r="JK92">
        <v>7.1286699999999996</v>
      </c>
      <c r="JL92">
        <v>4.0195999999999996</v>
      </c>
      <c r="JM92">
        <v>0</v>
      </c>
      <c r="JN92">
        <v>0</v>
      </c>
      <c r="JO92">
        <v>0</v>
      </c>
      <c r="JP92">
        <v>-2.9047200000000002</v>
      </c>
      <c r="JQ92">
        <v>-5.9775300000000003E-2</v>
      </c>
      <c r="JR92">
        <v>11.148300000000001</v>
      </c>
    </row>
    <row r="93" spans="1:278" x14ac:dyDescent="0.3">
      <c r="B93" s="20">
        <v>45968.644884259258</v>
      </c>
      <c r="C93" t="s">
        <v>156</v>
      </c>
      <c r="E93" t="s">
        <v>212</v>
      </c>
      <c r="F93" t="s">
        <v>243</v>
      </c>
      <c r="G93">
        <v>22500</v>
      </c>
      <c r="H93">
        <v>22500</v>
      </c>
      <c r="I93" t="s">
        <v>72</v>
      </c>
      <c r="J93" s="14">
        <v>3.4027777777777775E-2</v>
      </c>
      <c r="K93" t="s">
        <v>74</v>
      </c>
      <c r="L93">
        <v>-33.549999999999997</v>
      </c>
      <c r="M93" t="s">
        <v>73</v>
      </c>
      <c r="N93" t="s">
        <v>73</v>
      </c>
      <c r="O93" t="s">
        <v>342</v>
      </c>
      <c r="P93">
        <v>8660.02</v>
      </c>
      <c r="Q93">
        <v>85392.8</v>
      </c>
      <c r="R93">
        <v>47986.8</v>
      </c>
      <c r="S93">
        <v>0</v>
      </c>
      <c r="T93">
        <v>0</v>
      </c>
      <c r="U93">
        <v>0</v>
      </c>
      <c r="V93">
        <v>73944.7</v>
      </c>
      <c r="W93">
        <v>215984</v>
      </c>
      <c r="X93">
        <v>81817.899999999994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297802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1214.6600000000001</v>
      </c>
      <c r="AK93">
        <v>0</v>
      </c>
      <c r="AL93">
        <v>1214.6600000000001</v>
      </c>
      <c r="AM93">
        <v>0</v>
      </c>
      <c r="AN93">
        <v>0</v>
      </c>
      <c r="AO93">
        <v>0</v>
      </c>
      <c r="AP93">
        <v>0</v>
      </c>
      <c r="AQ93">
        <v>1214.6600000000001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2.7153900000000002</v>
      </c>
      <c r="BF93">
        <v>17.6646</v>
      </c>
      <c r="BG93">
        <v>10.699299999999999</v>
      </c>
      <c r="BH93">
        <v>0</v>
      </c>
      <c r="BI93">
        <v>0</v>
      </c>
      <c r="BJ93">
        <v>2.9133300000000002</v>
      </c>
      <c r="BK93">
        <v>15.9857</v>
      </c>
      <c r="BL93">
        <v>0</v>
      </c>
      <c r="BM93">
        <v>49.978299999999997</v>
      </c>
      <c r="BN93">
        <v>17.659500000000001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67.637799999999999</v>
      </c>
      <c r="BU93">
        <v>64.724400000000003</v>
      </c>
      <c r="BV93">
        <v>2.9133300000000002</v>
      </c>
      <c r="BW93">
        <v>0</v>
      </c>
      <c r="BX93">
        <v>0</v>
      </c>
      <c r="BZ93">
        <v>0</v>
      </c>
      <c r="CA93">
        <v>0</v>
      </c>
      <c r="CC93">
        <v>0</v>
      </c>
      <c r="CG93" t="s">
        <v>73</v>
      </c>
      <c r="CH93" t="s">
        <v>73</v>
      </c>
      <c r="CI93" t="s">
        <v>343</v>
      </c>
      <c r="CJ93">
        <v>3103.5</v>
      </c>
      <c r="CK93">
        <v>93271.2</v>
      </c>
      <c r="CL93">
        <v>29519.200000000001</v>
      </c>
      <c r="CM93">
        <v>0</v>
      </c>
      <c r="CN93">
        <v>0</v>
      </c>
      <c r="CO93">
        <v>24942.3</v>
      </c>
      <c r="CP93">
        <v>73944.7</v>
      </c>
      <c r="CQ93">
        <v>51039.8</v>
      </c>
      <c r="CR93">
        <v>81817.899999999994</v>
      </c>
      <c r="CS93">
        <v>0</v>
      </c>
      <c r="CT93">
        <v>0</v>
      </c>
      <c r="CU93">
        <v>0</v>
      </c>
      <c r="CV93">
        <v>-174330</v>
      </c>
      <c r="CW93">
        <v>589.20399999999995</v>
      </c>
      <c r="CX93">
        <v>132858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1.00284</v>
      </c>
      <c r="DZ93">
        <v>19.252600000000001</v>
      </c>
      <c r="EA93">
        <v>6.50969</v>
      </c>
      <c r="EB93">
        <v>0</v>
      </c>
      <c r="EC93">
        <v>0</v>
      </c>
      <c r="ED93">
        <v>5.6493399999999996</v>
      </c>
      <c r="EE93">
        <v>15.9857</v>
      </c>
      <c r="EF93">
        <v>16.426400000000001</v>
      </c>
      <c r="EG93">
        <v>17.659500000000001</v>
      </c>
      <c r="EH93">
        <v>0</v>
      </c>
      <c r="EI93">
        <v>0</v>
      </c>
      <c r="EJ93">
        <v>0</v>
      </c>
      <c r="EK93">
        <v>-31.702999999999999</v>
      </c>
      <c r="EL93">
        <v>-0.27084799999999998</v>
      </c>
      <c r="EM93">
        <v>34.085900000000002</v>
      </c>
      <c r="EN93">
        <v>34.085900000000002</v>
      </c>
      <c r="EO93">
        <v>0</v>
      </c>
      <c r="EP93">
        <v>0</v>
      </c>
      <c r="EQ93">
        <v>0</v>
      </c>
      <c r="ES93">
        <v>0</v>
      </c>
      <c r="ET93">
        <v>0</v>
      </c>
      <c r="EV93">
        <v>0</v>
      </c>
      <c r="EW93">
        <v>3.0488599999999999</v>
      </c>
      <c r="EX93">
        <v>0.74488699999999997</v>
      </c>
      <c r="EY93">
        <v>1.25505</v>
      </c>
      <c r="EZ93">
        <v>0</v>
      </c>
      <c r="FA93">
        <v>0</v>
      </c>
      <c r="FB93">
        <v>0</v>
      </c>
      <c r="FC93">
        <v>1.54861</v>
      </c>
      <c r="FD93">
        <v>6.5974000000000004</v>
      </c>
      <c r="FE93">
        <v>1.6453100000000001</v>
      </c>
      <c r="FF93">
        <v>0</v>
      </c>
      <c r="FG93">
        <v>0</v>
      </c>
      <c r="FH93">
        <v>0</v>
      </c>
      <c r="FI93">
        <v>0</v>
      </c>
      <c r="FJ93">
        <v>0</v>
      </c>
      <c r="FK93">
        <v>8.2427100000000006</v>
      </c>
      <c r="FL93">
        <v>1.1099399999999999</v>
      </c>
      <c r="FM93">
        <v>0.30890099999999998</v>
      </c>
      <c r="FN93">
        <v>0.44017099999999998</v>
      </c>
      <c r="FO93">
        <v>0</v>
      </c>
      <c r="FP93">
        <v>0</v>
      </c>
      <c r="FQ93">
        <v>1.022</v>
      </c>
      <c r="FR93">
        <v>1.54861</v>
      </c>
      <c r="FS93">
        <v>3.0445899999999999</v>
      </c>
      <c r="FT93">
        <v>1.6453100000000001</v>
      </c>
      <c r="FU93">
        <v>0</v>
      </c>
      <c r="FV93">
        <v>0</v>
      </c>
      <c r="FW93">
        <v>0</v>
      </c>
      <c r="FX93">
        <v>-0.67159000000000002</v>
      </c>
      <c r="FY93">
        <v>-0.71345099999999995</v>
      </c>
      <c r="FZ93">
        <v>4.6898900000000001</v>
      </c>
      <c r="GA93" t="s">
        <v>275</v>
      </c>
      <c r="GB93" t="s">
        <v>353</v>
      </c>
      <c r="GC93" t="s">
        <v>244</v>
      </c>
      <c r="GD93" t="s">
        <v>276</v>
      </c>
      <c r="GE93" t="s">
        <v>277</v>
      </c>
      <c r="GF93" t="s">
        <v>354</v>
      </c>
      <c r="GG93" t="s">
        <v>355</v>
      </c>
      <c r="GH93" t="s">
        <v>356</v>
      </c>
      <c r="GK93">
        <v>1.5530999999999999</v>
      </c>
      <c r="GL93">
        <v>2.8662399999999999</v>
      </c>
      <c r="GM93">
        <v>3.1667700000000001</v>
      </c>
      <c r="GN93">
        <v>0</v>
      </c>
      <c r="GO93">
        <v>0</v>
      </c>
      <c r="GP93">
        <v>0</v>
      </c>
      <c r="GQ93">
        <v>4.3490599999999997</v>
      </c>
      <c r="GR93">
        <v>11.94</v>
      </c>
      <c r="GS93">
        <v>4.7852399999999999</v>
      </c>
      <c r="GT93">
        <v>0</v>
      </c>
      <c r="GU93">
        <v>0</v>
      </c>
      <c r="GV93">
        <v>0</v>
      </c>
      <c r="GW93">
        <v>0</v>
      </c>
      <c r="GX93">
        <v>0</v>
      </c>
      <c r="GY93">
        <v>16.73</v>
      </c>
      <c r="GZ93">
        <v>0</v>
      </c>
      <c r="HA93">
        <v>0</v>
      </c>
      <c r="HB93">
        <v>0</v>
      </c>
      <c r="HC93">
        <v>0</v>
      </c>
      <c r="HD93">
        <v>0</v>
      </c>
      <c r="HE93">
        <v>6.6360400000000004</v>
      </c>
      <c r="HF93">
        <v>0</v>
      </c>
      <c r="HG93">
        <v>6.64</v>
      </c>
      <c r="HH93">
        <v>0</v>
      </c>
      <c r="HI93">
        <v>0</v>
      </c>
      <c r="HJ93">
        <v>0</v>
      </c>
      <c r="HK93">
        <v>0</v>
      </c>
      <c r="HL93">
        <v>6.64</v>
      </c>
      <c r="HM93">
        <v>0.60681099999999999</v>
      </c>
      <c r="HN93">
        <v>3.0340400000000001</v>
      </c>
      <c r="HO93">
        <v>1.55372</v>
      </c>
      <c r="HP93">
        <v>0</v>
      </c>
      <c r="HQ93">
        <v>0</v>
      </c>
      <c r="HR93">
        <v>1.72207</v>
      </c>
      <c r="HS93">
        <v>4.3490599999999997</v>
      </c>
      <c r="HT93">
        <v>5.5</v>
      </c>
      <c r="HU93">
        <v>4.7852399999999999</v>
      </c>
      <c r="HV93">
        <v>0</v>
      </c>
      <c r="HW93">
        <v>0</v>
      </c>
      <c r="HX93">
        <v>0</v>
      </c>
      <c r="HY93">
        <v>-5.2378400000000003</v>
      </c>
      <c r="HZ93">
        <v>-0.51516300000000004</v>
      </c>
      <c r="IA93">
        <v>10.29</v>
      </c>
      <c r="IB93">
        <v>0</v>
      </c>
      <c r="IC93">
        <v>0</v>
      </c>
      <c r="ID93">
        <v>0</v>
      </c>
      <c r="IE93">
        <v>0</v>
      </c>
      <c r="IF93">
        <v>0</v>
      </c>
      <c r="IG93">
        <v>0</v>
      </c>
      <c r="IH93">
        <v>0</v>
      </c>
      <c r="II93">
        <v>0</v>
      </c>
      <c r="IJ93">
        <v>0</v>
      </c>
      <c r="IK93">
        <v>0</v>
      </c>
      <c r="IL93">
        <v>0</v>
      </c>
      <c r="IM93">
        <v>0</v>
      </c>
      <c r="IN93">
        <v>0</v>
      </c>
      <c r="IO93">
        <v>1.30461</v>
      </c>
      <c r="IP93">
        <v>2.4076399999999998</v>
      </c>
      <c r="IQ93">
        <v>2.6600899999999998</v>
      </c>
      <c r="IR93">
        <v>0</v>
      </c>
      <c r="IS93">
        <v>0</v>
      </c>
      <c r="IT93">
        <v>4.8566099999999999</v>
      </c>
      <c r="IU93">
        <v>3.6532100000000001</v>
      </c>
      <c r="IV93">
        <v>14.882199999999999</v>
      </c>
      <c r="IW93">
        <v>4.0195999999999996</v>
      </c>
      <c r="IX93">
        <v>0</v>
      </c>
      <c r="IY93">
        <v>0</v>
      </c>
      <c r="IZ93">
        <v>0</v>
      </c>
      <c r="JA93">
        <v>0</v>
      </c>
      <c r="JB93">
        <v>0</v>
      </c>
      <c r="JC93">
        <v>18.901800000000001</v>
      </c>
      <c r="JD93">
        <v>0.50972200000000001</v>
      </c>
      <c r="JE93">
        <v>2.5485899999999999</v>
      </c>
      <c r="JF93">
        <v>1.3051200000000001</v>
      </c>
      <c r="JG93">
        <v>0</v>
      </c>
      <c r="JH93">
        <v>0</v>
      </c>
      <c r="JI93">
        <v>1.4465399999999999</v>
      </c>
      <c r="JJ93">
        <v>3.6532100000000001</v>
      </c>
      <c r="JK93">
        <v>4.6306500000000002</v>
      </c>
      <c r="JL93">
        <v>4.0195999999999996</v>
      </c>
      <c r="JM93">
        <v>0</v>
      </c>
      <c r="JN93">
        <v>0</v>
      </c>
      <c r="JO93">
        <v>0</v>
      </c>
      <c r="JP93">
        <v>-4.3997900000000003</v>
      </c>
      <c r="JQ93">
        <v>-0.43273699999999998</v>
      </c>
      <c r="JR93">
        <v>8.6502599999999994</v>
      </c>
    </row>
    <row r="94" spans="1:278" x14ac:dyDescent="0.3">
      <c r="B94" s="20">
        <v>45968.645381944443</v>
      </c>
      <c r="C94" t="s">
        <v>160</v>
      </c>
      <c r="E94" t="s">
        <v>210</v>
      </c>
      <c r="F94" t="s">
        <v>243</v>
      </c>
      <c r="G94">
        <v>22500</v>
      </c>
      <c r="H94">
        <v>22500</v>
      </c>
      <c r="I94" t="s">
        <v>72</v>
      </c>
      <c r="J94" s="14">
        <v>2.6388888888888889E-2</v>
      </c>
      <c r="K94" t="s">
        <v>74</v>
      </c>
      <c r="L94">
        <v>-16.54</v>
      </c>
      <c r="M94" t="s">
        <v>73</v>
      </c>
      <c r="N94" t="s">
        <v>73</v>
      </c>
      <c r="O94" t="s">
        <v>342</v>
      </c>
      <c r="P94">
        <v>18867.8</v>
      </c>
      <c r="Q94">
        <v>26536.7</v>
      </c>
      <c r="R94">
        <v>36974.5</v>
      </c>
      <c r="S94">
        <v>0</v>
      </c>
      <c r="T94">
        <v>0</v>
      </c>
      <c r="U94">
        <v>0</v>
      </c>
      <c r="V94">
        <v>73944.7</v>
      </c>
      <c r="W94">
        <v>156324</v>
      </c>
      <c r="X94">
        <v>81817.899999999994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238142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1389.46</v>
      </c>
      <c r="AK94">
        <v>0</v>
      </c>
      <c r="AL94">
        <v>1389.46</v>
      </c>
      <c r="AM94">
        <v>0</v>
      </c>
      <c r="AN94">
        <v>0</v>
      </c>
      <c r="AO94">
        <v>0</v>
      </c>
      <c r="AP94">
        <v>0</v>
      </c>
      <c r="AQ94">
        <v>1389.46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5.2626999999999997</v>
      </c>
      <c r="BF94">
        <v>5.2560900000000004</v>
      </c>
      <c r="BG94">
        <v>8.1902299999999997</v>
      </c>
      <c r="BH94">
        <v>0</v>
      </c>
      <c r="BI94">
        <v>0</v>
      </c>
      <c r="BJ94">
        <v>3.3145199999999999</v>
      </c>
      <c r="BK94">
        <v>15.904299999999999</v>
      </c>
      <c r="BL94">
        <v>0</v>
      </c>
      <c r="BM94">
        <v>37.927799999999998</v>
      </c>
      <c r="BN94">
        <v>17.564399999999999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55.492199999999997</v>
      </c>
      <c r="BU94">
        <v>52.177700000000002</v>
      </c>
      <c r="BV94">
        <v>3.3145199999999999</v>
      </c>
      <c r="BW94">
        <v>0</v>
      </c>
      <c r="BX94">
        <v>0</v>
      </c>
      <c r="BZ94">
        <v>0</v>
      </c>
      <c r="CA94">
        <v>0</v>
      </c>
      <c r="CC94">
        <v>0</v>
      </c>
      <c r="CG94" t="s">
        <v>73</v>
      </c>
      <c r="CH94" t="s">
        <v>73</v>
      </c>
      <c r="CI94" t="s">
        <v>341</v>
      </c>
      <c r="CJ94">
        <v>3711.27</v>
      </c>
      <c r="CK94">
        <v>34627.1</v>
      </c>
      <c r="CL94">
        <v>62927.7</v>
      </c>
      <c r="CM94">
        <v>0</v>
      </c>
      <c r="CN94">
        <v>0</v>
      </c>
      <c r="CO94">
        <v>28941.5</v>
      </c>
      <c r="CP94">
        <v>73944.7</v>
      </c>
      <c r="CQ94">
        <v>81910.5</v>
      </c>
      <c r="CR94">
        <v>81817.899999999994</v>
      </c>
      <c r="CS94">
        <v>0</v>
      </c>
      <c r="CT94">
        <v>0</v>
      </c>
      <c r="CU94">
        <v>0</v>
      </c>
      <c r="CV94">
        <v>-122325</v>
      </c>
      <c r="CW94">
        <v>83.209299999999999</v>
      </c>
      <c r="CX94">
        <v>163728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1.0973999999999999</v>
      </c>
      <c r="DZ94">
        <v>6.7797999999999998</v>
      </c>
      <c r="EA94">
        <v>13.9397</v>
      </c>
      <c r="EB94">
        <v>0</v>
      </c>
      <c r="EC94">
        <v>0</v>
      </c>
      <c r="ED94">
        <v>6.5512100000000002</v>
      </c>
      <c r="EE94">
        <v>15.904299999999999</v>
      </c>
      <c r="EF94">
        <v>21.3812</v>
      </c>
      <c r="EG94">
        <v>17.564399999999999</v>
      </c>
      <c r="EH94">
        <v>0</v>
      </c>
      <c r="EI94">
        <v>0</v>
      </c>
      <c r="EJ94">
        <v>0</v>
      </c>
      <c r="EK94">
        <v>-22.843399999999999</v>
      </c>
      <c r="EL94">
        <v>-4.77869E-2</v>
      </c>
      <c r="EM94">
        <v>38.945599999999999</v>
      </c>
      <c r="EN94">
        <v>38.945599999999999</v>
      </c>
      <c r="EO94">
        <v>0</v>
      </c>
      <c r="EP94">
        <v>0</v>
      </c>
      <c r="EQ94">
        <v>0</v>
      </c>
      <c r="ES94">
        <v>0</v>
      </c>
      <c r="ET94">
        <v>0</v>
      </c>
      <c r="EV94">
        <v>0</v>
      </c>
      <c r="EW94">
        <v>3.7414000000000001</v>
      </c>
      <c r="EX94">
        <v>0.246197</v>
      </c>
      <c r="EY94">
        <v>0.97096700000000002</v>
      </c>
      <c r="EZ94">
        <v>0</v>
      </c>
      <c r="FA94">
        <v>0</v>
      </c>
      <c r="FB94">
        <v>0</v>
      </c>
      <c r="FC94">
        <v>1.54861</v>
      </c>
      <c r="FD94">
        <v>6.5071700000000003</v>
      </c>
      <c r="FE94">
        <v>1.6453100000000001</v>
      </c>
      <c r="FF94">
        <v>0</v>
      </c>
      <c r="FG94">
        <v>0</v>
      </c>
      <c r="FH94">
        <v>0</v>
      </c>
      <c r="FI94">
        <v>0</v>
      </c>
      <c r="FJ94">
        <v>0</v>
      </c>
      <c r="FK94">
        <v>8.1524800000000006</v>
      </c>
      <c r="FL94">
        <v>0.91035999999999995</v>
      </c>
      <c r="FM94">
        <v>3.76511E-2</v>
      </c>
      <c r="FN94">
        <v>1.6028</v>
      </c>
      <c r="FO94">
        <v>0</v>
      </c>
      <c r="FP94">
        <v>0</v>
      </c>
      <c r="FQ94">
        <v>1.1667400000000001</v>
      </c>
      <c r="FR94">
        <v>1.54861</v>
      </c>
      <c r="FS94">
        <v>4.8621699999999999</v>
      </c>
      <c r="FT94">
        <v>1.6453100000000001</v>
      </c>
      <c r="FU94">
        <v>0</v>
      </c>
      <c r="FV94">
        <v>0</v>
      </c>
      <c r="FW94">
        <v>0</v>
      </c>
      <c r="FX94">
        <v>-0.36250900000000003</v>
      </c>
      <c r="FY94">
        <v>-4.1485800000000003E-2</v>
      </c>
      <c r="FZ94">
        <v>6.5074800000000002</v>
      </c>
      <c r="GA94" t="s">
        <v>275</v>
      </c>
      <c r="GB94" t="s">
        <v>353</v>
      </c>
      <c r="GC94" t="s">
        <v>244</v>
      </c>
      <c r="GD94" t="s">
        <v>276</v>
      </c>
      <c r="GE94" t="s">
        <v>277</v>
      </c>
      <c r="GF94" t="s">
        <v>354</v>
      </c>
      <c r="GG94" t="s">
        <v>355</v>
      </c>
      <c r="GH94" t="s">
        <v>356</v>
      </c>
      <c r="GK94">
        <v>2.5750899999999999</v>
      </c>
      <c r="GL94">
        <v>0.84059899999999999</v>
      </c>
      <c r="GM94">
        <v>2.4378000000000002</v>
      </c>
      <c r="GN94">
        <v>0</v>
      </c>
      <c r="GO94">
        <v>0</v>
      </c>
      <c r="GP94">
        <v>0</v>
      </c>
      <c r="GQ94">
        <v>4.3490599999999997</v>
      </c>
      <c r="GR94">
        <v>10.210000000000001</v>
      </c>
      <c r="GS94">
        <v>4.7852399999999999</v>
      </c>
      <c r="GT94">
        <v>0</v>
      </c>
      <c r="GU94">
        <v>0</v>
      </c>
      <c r="GV94">
        <v>0</v>
      </c>
      <c r="GW94">
        <v>0</v>
      </c>
      <c r="GX94">
        <v>0</v>
      </c>
      <c r="GY94">
        <v>15</v>
      </c>
      <c r="GZ94">
        <v>0</v>
      </c>
      <c r="HA94">
        <v>0</v>
      </c>
      <c r="HB94">
        <v>0</v>
      </c>
      <c r="HC94">
        <v>0</v>
      </c>
      <c r="HD94">
        <v>0</v>
      </c>
      <c r="HE94">
        <v>7.5910299999999999</v>
      </c>
      <c r="HF94">
        <v>0</v>
      </c>
      <c r="HG94">
        <v>7.59</v>
      </c>
      <c r="HH94">
        <v>0</v>
      </c>
      <c r="HI94">
        <v>0</v>
      </c>
      <c r="HJ94">
        <v>0</v>
      </c>
      <c r="HK94">
        <v>0</v>
      </c>
      <c r="HL94">
        <v>7.59</v>
      </c>
      <c r="HM94">
        <v>0.60392100000000004</v>
      </c>
      <c r="HN94">
        <v>0.975553</v>
      </c>
      <c r="HO94">
        <v>4.1250400000000003</v>
      </c>
      <c r="HP94">
        <v>0</v>
      </c>
      <c r="HQ94">
        <v>0</v>
      </c>
      <c r="HR94">
        <v>1.9620899999999999</v>
      </c>
      <c r="HS94">
        <v>4.3490599999999997</v>
      </c>
      <c r="HT94">
        <v>8.49</v>
      </c>
      <c r="HU94">
        <v>4.7852399999999999</v>
      </c>
      <c r="HV94">
        <v>0</v>
      </c>
      <c r="HW94">
        <v>0</v>
      </c>
      <c r="HX94">
        <v>0</v>
      </c>
      <c r="HY94">
        <v>-3.4580000000000002</v>
      </c>
      <c r="HZ94">
        <v>-7.1161000000000002E-2</v>
      </c>
      <c r="IA94">
        <v>13.28</v>
      </c>
      <c r="IB94">
        <v>0</v>
      </c>
      <c r="IC94">
        <v>0</v>
      </c>
      <c r="ID94">
        <v>0</v>
      </c>
      <c r="IE94">
        <v>0</v>
      </c>
      <c r="IF94">
        <v>0</v>
      </c>
      <c r="IG94">
        <v>0</v>
      </c>
      <c r="IH94">
        <v>0</v>
      </c>
      <c r="II94">
        <v>0</v>
      </c>
      <c r="IJ94">
        <v>0</v>
      </c>
      <c r="IK94">
        <v>0</v>
      </c>
      <c r="IL94">
        <v>0</v>
      </c>
      <c r="IM94">
        <v>0</v>
      </c>
      <c r="IN94">
        <v>0</v>
      </c>
      <c r="IO94">
        <v>2.1630799999999999</v>
      </c>
      <c r="IP94">
        <v>0.70610399999999995</v>
      </c>
      <c r="IQ94">
        <v>2.0477599999999998</v>
      </c>
      <c r="IR94">
        <v>0</v>
      </c>
      <c r="IS94">
        <v>0</v>
      </c>
      <c r="IT94">
        <v>5.5555300000000001</v>
      </c>
      <c r="IU94">
        <v>3.6532100000000001</v>
      </c>
      <c r="IV94">
        <v>14.1257</v>
      </c>
      <c r="IW94">
        <v>4.0195999999999996</v>
      </c>
      <c r="IX94">
        <v>0</v>
      </c>
      <c r="IY94">
        <v>0</v>
      </c>
      <c r="IZ94">
        <v>0</v>
      </c>
      <c r="JA94">
        <v>0</v>
      </c>
      <c r="JB94">
        <v>0</v>
      </c>
      <c r="JC94">
        <v>18.145299999999999</v>
      </c>
      <c r="JD94">
        <v>0.50729400000000002</v>
      </c>
      <c r="JE94">
        <v>0.81946600000000003</v>
      </c>
      <c r="JF94">
        <v>3.4650400000000001</v>
      </c>
      <c r="JG94">
        <v>0</v>
      </c>
      <c r="JH94">
        <v>0</v>
      </c>
      <c r="JI94">
        <v>1.6481600000000001</v>
      </c>
      <c r="JJ94">
        <v>3.6532100000000001</v>
      </c>
      <c r="JK94">
        <v>7.1286699999999996</v>
      </c>
      <c r="JL94">
        <v>4.0195999999999996</v>
      </c>
      <c r="JM94">
        <v>0</v>
      </c>
      <c r="JN94">
        <v>0</v>
      </c>
      <c r="JO94">
        <v>0</v>
      </c>
      <c r="JP94">
        <v>-2.9047200000000002</v>
      </c>
      <c r="JQ94">
        <v>-5.9775300000000003E-2</v>
      </c>
      <c r="JR94">
        <v>11.148300000000001</v>
      </c>
    </row>
    <row r="95" spans="1:278" x14ac:dyDescent="0.3">
      <c r="B95" s="20">
        <v>45968.646099537036</v>
      </c>
      <c r="C95" t="s">
        <v>157</v>
      </c>
      <c r="E95" t="s">
        <v>212</v>
      </c>
      <c r="F95" t="s">
        <v>243</v>
      </c>
      <c r="G95">
        <v>22500</v>
      </c>
      <c r="H95">
        <v>22500</v>
      </c>
      <c r="I95" t="s">
        <v>72</v>
      </c>
      <c r="J95" s="14">
        <v>4.027777777777778E-2</v>
      </c>
      <c r="K95" t="s">
        <v>74</v>
      </c>
      <c r="L95">
        <v>-35.69</v>
      </c>
      <c r="M95" t="s">
        <v>73</v>
      </c>
      <c r="N95" t="s">
        <v>73</v>
      </c>
      <c r="O95" t="s">
        <v>344</v>
      </c>
      <c r="P95">
        <v>2.2087300000000001</v>
      </c>
      <c r="Q95">
        <v>68706.600000000006</v>
      </c>
      <c r="R95">
        <v>59878.1</v>
      </c>
      <c r="S95">
        <v>911.97900000000004</v>
      </c>
      <c r="T95">
        <v>20643.3</v>
      </c>
      <c r="U95">
        <v>0</v>
      </c>
      <c r="V95">
        <v>73944.7</v>
      </c>
      <c r="W95">
        <v>224087</v>
      </c>
      <c r="X95">
        <v>81817.899999999994</v>
      </c>
      <c r="Y95">
        <v>0</v>
      </c>
      <c r="Z95">
        <v>0</v>
      </c>
      <c r="AA95">
        <v>0</v>
      </c>
      <c r="AB95">
        <v>0</v>
      </c>
      <c r="AC95">
        <v>0</v>
      </c>
      <c r="AD95">
        <v>305905</v>
      </c>
      <c r="AE95">
        <v>394.77</v>
      </c>
      <c r="AF95">
        <v>0</v>
      </c>
      <c r="AG95">
        <v>0</v>
      </c>
      <c r="AH95">
        <v>0</v>
      </c>
      <c r="AI95">
        <v>0</v>
      </c>
      <c r="AJ95">
        <v>1214.6600000000001</v>
      </c>
      <c r="AK95">
        <v>0</v>
      </c>
      <c r="AL95">
        <v>1609.43</v>
      </c>
      <c r="AM95">
        <v>0</v>
      </c>
      <c r="AN95">
        <v>0</v>
      </c>
      <c r="AO95">
        <v>0</v>
      </c>
      <c r="AP95">
        <v>0</v>
      </c>
      <c r="AQ95">
        <v>1609.43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1.0940300000000001</v>
      </c>
      <c r="BF95">
        <v>14.238200000000001</v>
      </c>
      <c r="BG95">
        <v>13.3302</v>
      </c>
      <c r="BH95">
        <v>0.19170499999999999</v>
      </c>
      <c r="BI95">
        <v>4.3663800000000004</v>
      </c>
      <c r="BJ95">
        <v>2.9133300000000002</v>
      </c>
      <c r="BK95">
        <v>15.9857</v>
      </c>
      <c r="BL95">
        <v>0</v>
      </c>
      <c r="BM95">
        <v>52.119599999999998</v>
      </c>
      <c r="BN95">
        <v>17.659500000000001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69.7791</v>
      </c>
      <c r="BU95">
        <v>65.772400000000005</v>
      </c>
      <c r="BV95">
        <v>4.0066600000000001</v>
      </c>
      <c r="BW95">
        <v>0</v>
      </c>
      <c r="BX95">
        <v>0</v>
      </c>
      <c r="BZ95">
        <v>0</v>
      </c>
      <c r="CA95">
        <v>0</v>
      </c>
      <c r="CC95">
        <v>0</v>
      </c>
      <c r="CG95" t="s">
        <v>73</v>
      </c>
      <c r="CH95" t="s">
        <v>73</v>
      </c>
      <c r="CI95" t="s">
        <v>343</v>
      </c>
      <c r="CJ95">
        <v>3103.5</v>
      </c>
      <c r="CK95">
        <v>93271.2</v>
      </c>
      <c r="CL95">
        <v>29519.200000000001</v>
      </c>
      <c r="CM95">
        <v>0</v>
      </c>
      <c r="CN95">
        <v>0</v>
      </c>
      <c r="CO95">
        <v>24942.3</v>
      </c>
      <c r="CP95">
        <v>73944.7</v>
      </c>
      <c r="CQ95">
        <v>51039.8</v>
      </c>
      <c r="CR95">
        <v>81817.899999999994</v>
      </c>
      <c r="CS95">
        <v>0</v>
      </c>
      <c r="CT95">
        <v>0</v>
      </c>
      <c r="CU95">
        <v>0</v>
      </c>
      <c r="CV95">
        <v>-174330</v>
      </c>
      <c r="CW95">
        <v>589.20399999999995</v>
      </c>
      <c r="CX95">
        <v>132858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1.00284</v>
      </c>
      <c r="DZ95">
        <v>19.252600000000001</v>
      </c>
      <c r="EA95">
        <v>6.50969</v>
      </c>
      <c r="EB95">
        <v>0</v>
      </c>
      <c r="EC95">
        <v>0</v>
      </c>
      <c r="ED95">
        <v>5.6493399999999996</v>
      </c>
      <c r="EE95">
        <v>15.9857</v>
      </c>
      <c r="EF95">
        <v>16.426400000000001</v>
      </c>
      <c r="EG95">
        <v>17.659500000000001</v>
      </c>
      <c r="EH95">
        <v>0</v>
      </c>
      <c r="EI95">
        <v>0</v>
      </c>
      <c r="EJ95">
        <v>0</v>
      </c>
      <c r="EK95">
        <v>-31.702999999999999</v>
      </c>
      <c r="EL95">
        <v>-0.27084799999999998</v>
      </c>
      <c r="EM95">
        <v>34.085900000000002</v>
      </c>
      <c r="EN95">
        <v>34.085900000000002</v>
      </c>
      <c r="EO95">
        <v>0</v>
      </c>
      <c r="EP95">
        <v>0</v>
      </c>
      <c r="EQ95">
        <v>0</v>
      </c>
      <c r="ES95">
        <v>0</v>
      </c>
      <c r="ET95">
        <v>0</v>
      </c>
      <c r="EV95">
        <v>0</v>
      </c>
      <c r="EW95">
        <v>8.2147299999999997E-4</v>
      </c>
      <c r="EX95">
        <v>0.366394</v>
      </c>
      <c r="EY95">
        <v>1.5523899999999999</v>
      </c>
      <c r="EZ95">
        <v>1.1768099999999999E-3</v>
      </c>
      <c r="FA95">
        <v>0.20486399999999999</v>
      </c>
      <c r="FB95">
        <v>0</v>
      </c>
      <c r="FC95">
        <v>1.54861</v>
      </c>
      <c r="FD95">
        <v>3.6742599999999999</v>
      </c>
      <c r="FE95">
        <v>1.6453100000000001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5.3195600000000001</v>
      </c>
      <c r="FL95">
        <v>1.1099399999999999</v>
      </c>
      <c r="FM95">
        <v>0.30890099999999998</v>
      </c>
      <c r="FN95">
        <v>0.44017099999999998</v>
      </c>
      <c r="FO95">
        <v>0</v>
      </c>
      <c r="FP95">
        <v>0</v>
      </c>
      <c r="FQ95">
        <v>1.022</v>
      </c>
      <c r="FR95">
        <v>1.54861</v>
      </c>
      <c r="FS95">
        <v>3.0445899999999999</v>
      </c>
      <c r="FT95">
        <v>1.6453100000000001</v>
      </c>
      <c r="FU95">
        <v>0</v>
      </c>
      <c r="FV95">
        <v>0</v>
      </c>
      <c r="FW95">
        <v>0</v>
      </c>
      <c r="FX95">
        <v>-0.67159000000000002</v>
      </c>
      <c r="FY95">
        <v>-0.71345099999999995</v>
      </c>
      <c r="FZ95">
        <v>4.6898900000000001</v>
      </c>
      <c r="GA95" t="s">
        <v>275</v>
      </c>
      <c r="GB95" t="s">
        <v>353</v>
      </c>
      <c r="GC95" t="s">
        <v>244</v>
      </c>
      <c r="GD95" t="s">
        <v>276</v>
      </c>
      <c r="GE95" t="s">
        <v>277</v>
      </c>
      <c r="GF95" t="s">
        <v>354</v>
      </c>
      <c r="GG95" t="s">
        <v>355</v>
      </c>
      <c r="GH95" t="s">
        <v>356</v>
      </c>
      <c r="GK95">
        <v>3.9801499999999999E-4</v>
      </c>
      <c r="GL95">
        <v>2.4980099999999998</v>
      </c>
      <c r="GM95">
        <v>3.92591</v>
      </c>
      <c r="GN95">
        <v>2.8681999999999999E-2</v>
      </c>
      <c r="GO95">
        <v>0.87712999999999997</v>
      </c>
      <c r="GP95">
        <v>0</v>
      </c>
      <c r="GQ95">
        <v>4.3490599999999997</v>
      </c>
      <c r="GR95">
        <v>11.69</v>
      </c>
      <c r="GS95">
        <v>4.7852399999999999</v>
      </c>
      <c r="GT95">
        <v>0</v>
      </c>
      <c r="GU95">
        <v>0</v>
      </c>
      <c r="GV95">
        <v>0</v>
      </c>
      <c r="GW95">
        <v>0</v>
      </c>
      <c r="GX95">
        <v>0</v>
      </c>
      <c r="GY95">
        <v>16.48</v>
      </c>
      <c r="GZ95">
        <v>2.1567500000000002</v>
      </c>
      <c r="HA95">
        <v>0</v>
      </c>
      <c r="HB95">
        <v>0</v>
      </c>
      <c r="HC95">
        <v>0</v>
      </c>
      <c r="HD95">
        <v>0</v>
      </c>
      <c r="HE95">
        <v>6.6360400000000004</v>
      </c>
      <c r="HF95">
        <v>0</v>
      </c>
      <c r="HG95">
        <v>8.8000000000000007</v>
      </c>
      <c r="HH95">
        <v>0</v>
      </c>
      <c r="HI95">
        <v>0</v>
      </c>
      <c r="HJ95">
        <v>0</v>
      </c>
      <c r="HK95">
        <v>0</v>
      </c>
      <c r="HL95">
        <v>8.8000000000000007</v>
      </c>
      <c r="HM95">
        <v>0.60681099999999999</v>
      </c>
      <c r="HN95">
        <v>3.0340400000000001</v>
      </c>
      <c r="HO95">
        <v>1.55372</v>
      </c>
      <c r="HP95">
        <v>0</v>
      </c>
      <c r="HQ95">
        <v>0</v>
      </c>
      <c r="HR95">
        <v>1.72207</v>
      </c>
      <c r="HS95">
        <v>4.3490599999999997</v>
      </c>
      <c r="HT95">
        <v>5.5</v>
      </c>
      <c r="HU95">
        <v>4.7852399999999999</v>
      </c>
      <c r="HV95">
        <v>0</v>
      </c>
      <c r="HW95">
        <v>0</v>
      </c>
      <c r="HX95">
        <v>0</v>
      </c>
      <c r="HY95">
        <v>-5.2378400000000003</v>
      </c>
      <c r="HZ95">
        <v>-0.51516300000000004</v>
      </c>
      <c r="IA95">
        <v>10.29</v>
      </c>
      <c r="IB95">
        <v>0</v>
      </c>
      <c r="IC95">
        <v>0</v>
      </c>
      <c r="ID95">
        <v>0</v>
      </c>
      <c r="IE95">
        <v>0</v>
      </c>
      <c r="IF95">
        <v>0</v>
      </c>
      <c r="IG95">
        <v>0</v>
      </c>
      <c r="IH95">
        <v>0</v>
      </c>
      <c r="II95">
        <v>0</v>
      </c>
      <c r="IJ95">
        <v>0</v>
      </c>
      <c r="IK95">
        <v>0</v>
      </c>
      <c r="IL95">
        <v>0</v>
      </c>
      <c r="IM95">
        <v>0</v>
      </c>
      <c r="IN95">
        <v>0</v>
      </c>
      <c r="IO95">
        <v>1.5787599999999999</v>
      </c>
      <c r="IP95">
        <v>2.0983299999999998</v>
      </c>
      <c r="IQ95">
        <v>3.2977699999999999</v>
      </c>
      <c r="IR95">
        <v>2.40929E-2</v>
      </c>
      <c r="IS95">
        <v>0.73678999999999994</v>
      </c>
      <c r="IT95">
        <v>4.8566099999999999</v>
      </c>
      <c r="IU95">
        <v>3.6532100000000001</v>
      </c>
      <c r="IV95">
        <v>16.2456</v>
      </c>
      <c r="IW95">
        <v>4.0195999999999996</v>
      </c>
      <c r="IX95">
        <v>0</v>
      </c>
      <c r="IY95">
        <v>0</v>
      </c>
      <c r="IZ95">
        <v>0</v>
      </c>
      <c r="JA95">
        <v>0</v>
      </c>
      <c r="JB95">
        <v>0</v>
      </c>
      <c r="JC95">
        <v>20.2652</v>
      </c>
      <c r="JD95">
        <v>0.50972200000000001</v>
      </c>
      <c r="JE95">
        <v>2.5485899999999999</v>
      </c>
      <c r="JF95">
        <v>1.3051200000000001</v>
      </c>
      <c r="JG95">
        <v>0</v>
      </c>
      <c r="JH95">
        <v>0</v>
      </c>
      <c r="JI95">
        <v>1.4465399999999999</v>
      </c>
      <c r="JJ95">
        <v>3.6532100000000001</v>
      </c>
      <c r="JK95">
        <v>4.6306500000000002</v>
      </c>
      <c r="JL95">
        <v>4.0195999999999996</v>
      </c>
      <c r="JM95">
        <v>0</v>
      </c>
      <c r="JN95">
        <v>0</v>
      </c>
      <c r="JO95">
        <v>0</v>
      </c>
      <c r="JP95">
        <v>-4.3997900000000003</v>
      </c>
      <c r="JQ95">
        <v>-0.43273699999999998</v>
      </c>
      <c r="JR95">
        <v>8.6502599999999994</v>
      </c>
    </row>
    <row r="96" spans="1:278" x14ac:dyDescent="0.3">
      <c r="B96" s="20">
        <v>45968.646643518521</v>
      </c>
      <c r="C96" t="s">
        <v>161</v>
      </c>
      <c r="E96" t="s">
        <v>210</v>
      </c>
      <c r="F96" t="s">
        <v>243</v>
      </c>
      <c r="G96">
        <v>22500</v>
      </c>
      <c r="H96">
        <v>22500</v>
      </c>
      <c r="I96" t="s">
        <v>72</v>
      </c>
      <c r="J96" s="14">
        <v>2.9166666666666667E-2</v>
      </c>
      <c r="K96" t="s">
        <v>74</v>
      </c>
      <c r="L96">
        <v>-15.04</v>
      </c>
      <c r="M96" t="s">
        <v>73</v>
      </c>
      <c r="N96" t="s">
        <v>73</v>
      </c>
      <c r="O96" t="s">
        <v>345</v>
      </c>
      <c r="P96">
        <v>5.4342199999999998</v>
      </c>
      <c r="Q96">
        <v>22597</v>
      </c>
      <c r="R96">
        <v>37581</v>
      </c>
      <c r="S96">
        <v>512.40700000000004</v>
      </c>
      <c r="T96">
        <v>8645.15</v>
      </c>
      <c r="U96">
        <v>0</v>
      </c>
      <c r="V96">
        <v>73944.7</v>
      </c>
      <c r="W96">
        <v>143286</v>
      </c>
      <c r="X96">
        <v>81817.899999999994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225104</v>
      </c>
      <c r="AE96">
        <v>969.06399999999996</v>
      </c>
      <c r="AF96">
        <v>0</v>
      </c>
      <c r="AG96">
        <v>0</v>
      </c>
      <c r="AH96">
        <v>0</v>
      </c>
      <c r="AI96">
        <v>0</v>
      </c>
      <c r="AJ96">
        <v>1389.46</v>
      </c>
      <c r="AK96">
        <v>0</v>
      </c>
      <c r="AL96">
        <v>2358.52</v>
      </c>
      <c r="AM96">
        <v>0</v>
      </c>
      <c r="AN96">
        <v>0</v>
      </c>
      <c r="AO96">
        <v>0</v>
      </c>
      <c r="AP96">
        <v>0</v>
      </c>
      <c r="AQ96">
        <v>2358.52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2.5746199999999999</v>
      </c>
      <c r="BF96">
        <v>4.4671399999999997</v>
      </c>
      <c r="BG96">
        <v>8.3096599999999992</v>
      </c>
      <c r="BH96">
        <v>9.7527199999999994E-2</v>
      </c>
      <c r="BI96">
        <v>1.7570399999999999</v>
      </c>
      <c r="BJ96">
        <v>3.3145199999999999</v>
      </c>
      <c r="BK96">
        <v>15.904299999999999</v>
      </c>
      <c r="BL96">
        <v>0</v>
      </c>
      <c r="BM96">
        <v>36.424799999999998</v>
      </c>
      <c r="BN96">
        <v>17.564399999999999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53.989199999999997</v>
      </c>
      <c r="BU96">
        <v>48.101599999999998</v>
      </c>
      <c r="BV96">
        <v>5.8876200000000001</v>
      </c>
      <c r="BW96">
        <v>0</v>
      </c>
      <c r="BX96">
        <v>0</v>
      </c>
      <c r="BZ96">
        <v>0</v>
      </c>
      <c r="CA96">
        <v>0</v>
      </c>
      <c r="CC96">
        <v>0</v>
      </c>
      <c r="CG96" t="s">
        <v>73</v>
      </c>
      <c r="CH96" t="s">
        <v>73</v>
      </c>
      <c r="CI96" t="s">
        <v>341</v>
      </c>
      <c r="CJ96">
        <v>3711.27</v>
      </c>
      <c r="CK96">
        <v>34627.1</v>
      </c>
      <c r="CL96">
        <v>62927.7</v>
      </c>
      <c r="CM96">
        <v>0</v>
      </c>
      <c r="CN96">
        <v>0</v>
      </c>
      <c r="CO96">
        <v>28941.5</v>
      </c>
      <c r="CP96">
        <v>73944.7</v>
      </c>
      <c r="CQ96">
        <v>81910.5</v>
      </c>
      <c r="CR96">
        <v>81817.899999999994</v>
      </c>
      <c r="CS96">
        <v>0</v>
      </c>
      <c r="CT96">
        <v>0</v>
      </c>
      <c r="CU96">
        <v>0</v>
      </c>
      <c r="CV96">
        <v>-122325</v>
      </c>
      <c r="CW96">
        <v>83.209299999999999</v>
      </c>
      <c r="CX96">
        <v>163728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1.0973999999999999</v>
      </c>
      <c r="DZ96">
        <v>6.7797999999999998</v>
      </c>
      <c r="EA96">
        <v>13.9397</v>
      </c>
      <c r="EB96">
        <v>0</v>
      </c>
      <c r="EC96">
        <v>0</v>
      </c>
      <c r="ED96">
        <v>6.5512100000000002</v>
      </c>
      <c r="EE96">
        <v>15.904299999999999</v>
      </c>
      <c r="EF96">
        <v>21.3812</v>
      </c>
      <c r="EG96">
        <v>17.564399999999999</v>
      </c>
      <c r="EH96">
        <v>0</v>
      </c>
      <c r="EI96">
        <v>0</v>
      </c>
      <c r="EJ96">
        <v>0</v>
      </c>
      <c r="EK96">
        <v>-22.843399999999999</v>
      </c>
      <c r="EL96">
        <v>-4.77869E-2</v>
      </c>
      <c r="EM96">
        <v>38.945599999999999</v>
      </c>
      <c r="EN96">
        <v>38.945599999999999</v>
      </c>
      <c r="EO96">
        <v>0</v>
      </c>
      <c r="EP96">
        <v>0</v>
      </c>
      <c r="EQ96">
        <v>0</v>
      </c>
      <c r="ES96">
        <v>0</v>
      </c>
      <c r="ET96">
        <v>0</v>
      </c>
      <c r="EV96">
        <v>0</v>
      </c>
      <c r="EW96">
        <v>1.09048E-3</v>
      </c>
      <c r="EX96">
        <v>2.62137E-2</v>
      </c>
      <c r="EY96">
        <v>0.98085999999999995</v>
      </c>
      <c r="EZ96">
        <v>1.2599399999999999E-4</v>
      </c>
      <c r="FA96">
        <v>7.70898E-2</v>
      </c>
      <c r="FB96">
        <v>0</v>
      </c>
      <c r="FC96">
        <v>1.54861</v>
      </c>
      <c r="FD96">
        <v>2.6339899999999998</v>
      </c>
      <c r="FE96">
        <v>1.6453100000000001</v>
      </c>
      <c r="FF96">
        <v>0</v>
      </c>
      <c r="FG96">
        <v>0</v>
      </c>
      <c r="FH96">
        <v>0</v>
      </c>
      <c r="FI96">
        <v>0</v>
      </c>
      <c r="FJ96">
        <v>0</v>
      </c>
      <c r="FK96">
        <v>4.2792899999999996</v>
      </c>
      <c r="FL96">
        <v>0.91035999999999995</v>
      </c>
      <c r="FM96">
        <v>3.76511E-2</v>
      </c>
      <c r="FN96">
        <v>1.6028</v>
      </c>
      <c r="FO96">
        <v>0</v>
      </c>
      <c r="FP96">
        <v>0</v>
      </c>
      <c r="FQ96">
        <v>1.1667400000000001</v>
      </c>
      <c r="FR96">
        <v>1.54861</v>
      </c>
      <c r="FS96">
        <v>4.8621699999999999</v>
      </c>
      <c r="FT96">
        <v>1.6453100000000001</v>
      </c>
      <c r="FU96">
        <v>0</v>
      </c>
      <c r="FV96">
        <v>0</v>
      </c>
      <c r="FW96">
        <v>0</v>
      </c>
      <c r="FX96">
        <v>-0.36250900000000003</v>
      </c>
      <c r="FY96">
        <v>-4.1485800000000003E-2</v>
      </c>
      <c r="FZ96">
        <v>6.5074800000000002</v>
      </c>
      <c r="GA96" t="s">
        <v>275</v>
      </c>
      <c r="GB96" t="s">
        <v>353</v>
      </c>
      <c r="GC96" t="s">
        <v>244</v>
      </c>
      <c r="GD96" t="s">
        <v>276</v>
      </c>
      <c r="GE96" t="s">
        <v>277</v>
      </c>
      <c r="GF96" t="s">
        <v>354</v>
      </c>
      <c r="GG96" t="s">
        <v>355</v>
      </c>
      <c r="GH96" t="s">
        <v>356</v>
      </c>
      <c r="GK96">
        <v>7.4053300000000003E-4</v>
      </c>
      <c r="GL96">
        <v>0.65213399999999999</v>
      </c>
      <c r="GM96">
        <v>2.4587599999999998</v>
      </c>
      <c r="GN96">
        <v>1.29315E-2</v>
      </c>
      <c r="GO96">
        <v>0.32020700000000002</v>
      </c>
      <c r="GP96">
        <v>0</v>
      </c>
      <c r="GQ96">
        <v>4.3490599999999997</v>
      </c>
      <c r="GR96">
        <v>7.79</v>
      </c>
      <c r="GS96">
        <v>4.7852399999999999</v>
      </c>
      <c r="GT96">
        <v>0</v>
      </c>
      <c r="GU96">
        <v>0</v>
      </c>
      <c r="GV96">
        <v>0</v>
      </c>
      <c r="GW96">
        <v>0</v>
      </c>
      <c r="GX96">
        <v>0</v>
      </c>
      <c r="GY96">
        <v>12.58</v>
      </c>
      <c r="GZ96">
        <v>5.2942900000000002</v>
      </c>
      <c r="HA96">
        <v>0</v>
      </c>
      <c r="HB96">
        <v>0</v>
      </c>
      <c r="HC96">
        <v>0</v>
      </c>
      <c r="HD96">
        <v>0</v>
      </c>
      <c r="HE96">
        <v>7.5910299999999999</v>
      </c>
      <c r="HF96">
        <v>0</v>
      </c>
      <c r="HG96">
        <v>12.88</v>
      </c>
      <c r="HH96">
        <v>0</v>
      </c>
      <c r="HI96">
        <v>0</v>
      </c>
      <c r="HJ96">
        <v>0</v>
      </c>
      <c r="HK96">
        <v>0</v>
      </c>
      <c r="HL96">
        <v>12.88</v>
      </c>
      <c r="HM96">
        <v>0.60392100000000004</v>
      </c>
      <c r="HN96">
        <v>0.975553</v>
      </c>
      <c r="HO96">
        <v>4.1250400000000003</v>
      </c>
      <c r="HP96">
        <v>0</v>
      </c>
      <c r="HQ96">
        <v>0</v>
      </c>
      <c r="HR96">
        <v>1.9620899999999999</v>
      </c>
      <c r="HS96">
        <v>4.3490599999999997</v>
      </c>
      <c r="HT96">
        <v>8.49</v>
      </c>
      <c r="HU96">
        <v>4.7852399999999999</v>
      </c>
      <c r="HV96">
        <v>0</v>
      </c>
      <c r="HW96">
        <v>0</v>
      </c>
      <c r="HX96">
        <v>0</v>
      </c>
      <c r="HY96">
        <v>-3.4580000000000002</v>
      </c>
      <c r="HZ96">
        <v>-7.1161000000000002E-2</v>
      </c>
      <c r="IA96">
        <v>13.28</v>
      </c>
      <c r="IB96">
        <v>0</v>
      </c>
      <c r="IC96">
        <v>0</v>
      </c>
      <c r="ID96">
        <v>0</v>
      </c>
      <c r="IE96">
        <v>0</v>
      </c>
      <c r="IF96">
        <v>0</v>
      </c>
      <c r="IG96">
        <v>0</v>
      </c>
      <c r="IH96">
        <v>0</v>
      </c>
      <c r="II96">
        <v>0</v>
      </c>
      <c r="IJ96">
        <v>0</v>
      </c>
      <c r="IK96">
        <v>0</v>
      </c>
      <c r="IL96">
        <v>0</v>
      </c>
      <c r="IM96">
        <v>0</v>
      </c>
      <c r="IN96">
        <v>0</v>
      </c>
      <c r="IO96">
        <v>3.87527</v>
      </c>
      <c r="IP96">
        <v>0.54779299999999997</v>
      </c>
      <c r="IQ96">
        <v>2.0653600000000001</v>
      </c>
      <c r="IR96">
        <v>1.0862500000000001E-2</v>
      </c>
      <c r="IS96">
        <v>0.26897399999999999</v>
      </c>
      <c r="IT96">
        <v>5.5555300000000001</v>
      </c>
      <c r="IU96">
        <v>3.6532100000000001</v>
      </c>
      <c r="IV96">
        <v>15.977</v>
      </c>
      <c r="IW96">
        <v>4.0195999999999996</v>
      </c>
      <c r="IX96">
        <v>0</v>
      </c>
      <c r="IY96">
        <v>0</v>
      </c>
      <c r="IZ96">
        <v>0</v>
      </c>
      <c r="JA96">
        <v>0</v>
      </c>
      <c r="JB96">
        <v>0</v>
      </c>
      <c r="JC96">
        <v>19.996600000000001</v>
      </c>
      <c r="JD96">
        <v>0.50729400000000002</v>
      </c>
      <c r="JE96">
        <v>0.81946600000000003</v>
      </c>
      <c r="JF96">
        <v>3.4650400000000001</v>
      </c>
      <c r="JG96">
        <v>0</v>
      </c>
      <c r="JH96">
        <v>0</v>
      </c>
      <c r="JI96">
        <v>1.6481600000000001</v>
      </c>
      <c r="JJ96">
        <v>3.6532100000000001</v>
      </c>
      <c r="JK96">
        <v>7.1286699999999996</v>
      </c>
      <c r="JL96">
        <v>4.0195999999999996</v>
      </c>
      <c r="JM96">
        <v>0</v>
      </c>
      <c r="JN96">
        <v>0</v>
      </c>
      <c r="JO96">
        <v>0</v>
      </c>
      <c r="JP96">
        <v>-2.9047200000000002</v>
      </c>
      <c r="JQ96">
        <v>-5.9775300000000003E-2</v>
      </c>
      <c r="JR96">
        <v>11.148300000000001</v>
      </c>
    </row>
    <row r="97" spans="2:278" x14ac:dyDescent="0.3">
      <c r="B97" s="20">
        <v>45968.647256944445</v>
      </c>
      <c r="C97" t="s">
        <v>149</v>
      </c>
      <c r="E97" t="s">
        <v>212</v>
      </c>
      <c r="F97" t="s">
        <v>243</v>
      </c>
      <c r="G97">
        <v>22500</v>
      </c>
      <c r="H97">
        <v>22500</v>
      </c>
      <c r="I97" t="s">
        <v>72</v>
      </c>
      <c r="J97" s="14">
        <v>3.4027777777777775E-2</v>
      </c>
      <c r="K97" t="s">
        <v>74</v>
      </c>
      <c r="L97">
        <v>-34.32</v>
      </c>
      <c r="M97" t="s">
        <v>73</v>
      </c>
      <c r="N97" t="s">
        <v>73</v>
      </c>
      <c r="O97" t="s">
        <v>346</v>
      </c>
      <c r="P97">
        <v>0</v>
      </c>
      <c r="Q97">
        <v>60356.6</v>
      </c>
      <c r="R97">
        <v>84154.3</v>
      </c>
      <c r="S97">
        <v>0</v>
      </c>
      <c r="T97">
        <v>0</v>
      </c>
      <c r="U97">
        <v>0</v>
      </c>
      <c r="V97">
        <v>73944.7</v>
      </c>
      <c r="W97">
        <v>218456</v>
      </c>
      <c r="X97">
        <v>81817.899999999994</v>
      </c>
      <c r="Y97">
        <v>0</v>
      </c>
      <c r="Z97">
        <v>0</v>
      </c>
      <c r="AA97">
        <v>0</v>
      </c>
      <c r="AB97">
        <v>0</v>
      </c>
      <c r="AC97">
        <v>0</v>
      </c>
      <c r="AD97">
        <v>300273</v>
      </c>
      <c r="AE97">
        <v>247.81700000000001</v>
      </c>
      <c r="AF97">
        <v>0</v>
      </c>
      <c r="AG97">
        <v>0</v>
      </c>
      <c r="AH97">
        <v>0</v>
      </c>
      <c r="AI97">
        <v>0</v>
      </c>
      <c r="AJ97">
        <v>1214.6600000000001</v>
      </c>
      <c r="AK97">
        <v>0</v>
      </c>
      <c r="AL97">
        <v>1462.48</v>
      </c>
      <c r="AM97">
        <v>0</v>
      </c>
      <c r="AN97">
        <v>0</v>
      </c>
      <c r="AO97">
        <v>0</v>
      </c>
      <c r="AP97">
        <v>0</v>
      </c>
      <c r="AQ97">
        <v>1462.48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0.673512</v>
      </c>
      <c r="BF97">
        <v>12.398400000000001</v>
      </c>
      <c r="BG97">
        <v>18.777799999999999</v>
      </c>
      <c r="BH97">
        <v>0</v>
      </c>
      <c r="BI97">
        <v>0</v>
      </c>
      <c r="BJ97">
        <v>2.9133200000000001</v>
      </c>
      <c r="BK97">
        <v>15.9857</v>
      </c>
      <c r="BL97">
        <v>0</v>
      </c>
      <c r="BM97">
        <v>50.748800000000003</v>
      </c>
      <c r="BN97">
        <v>17.659500000000001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68.408299999999997</v>
      </c>
      <c r="BU97">
        <v>64.821399999999997</v>
      </c>
      <c r="BV97">
        <v>3.58683</v>
      </c>
      <c r="BW97">
        <v>0</v>
      </c>
      <c r="BX97">
        <v>0</v>
      </c>
      <c r="BZ97">
        <v>0</v>
      </c>
      <c r="CA97">
        <v>0</v>
      </c>
      <c r="CC97">
        <v>0</v>
      </c>
      <c r="CG97" t="s">
        <v>73</v>
      </c>
      <c r="CH97" t="s">
        <v>73</v>
      </c>
      <c r="CI97" t="s">
        <v>343</v>
      </c>
      <c r="CJ97">
        <v>3103.5</v>
      </c>
      <c r="CK97">
        <v>93271.2</v>
      </c>
      <c r="CL97">
        <v>29519.200000000001</v>
      </c>
      <c r="CM97">
        <v>0</v>
      </c>
      <c r="CN97">
        <v>0</v>
      </c>
      <c r="CO97">
        <v>24942.3</v>
      </c>
      <c r="CP97">
        <v>73944.7</v>
      </c>
      <c r="CQ97">
        <v>51039.8</v>
      </c>
      <c r="CR97">
        <v>81817.899999999994</v>
      </c>
      <c r="CS97">
        <v>0</v>
      </c>
      <c r="CT97">
        <v>0</v>
      </c>
      <c r="CU97">
        <v>0</v>
      </c>
      <c r="CV97">
        <v>-174330</v>
      </c>
      <c r="CW97">
        <v>589.20399999999995</v>
      </c>
      <c r="CX97">
        <v>132858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1.00284</v>
      </c>
      <c r="DZ97">
        <v>19.252600000000001</v>
      </c>
      <c r="EA97">
        <v>6.50969</v>
      </c>
      <c r="EB97">
        <v>0</v>
      </c>
      <c r="EC97">
        <v>0</v>
      </c>
      <c r="ED97">
        <v>5.6493399999999996</v>
      </c>
      <c r="EE97">
        <v>15.9857</v>
      </c>
      <c r="EF97">
        <v>16.426400000000001</v>
      </c>
      <c r="EG97">
        <v>17.659500000000001</v>
      </c>
      <c r="EH97">
        <v>0</v>
      </c>
      <c r="EI97">
        <v>0</v>
      </c>
      <c r="EJ97">
        <v>0</v>
      </c>
      <c r="EK97">
        <v>-31.702999999999999</v>
      </c>
      <c r="EL97">
        <v>-0.27084799999999998</v>
      </c>
      <c r="EM97">
        <v>34.085900000000002</v>
      </c>
      <c r="EN97">
        <v>34.085900000000002</v>
      </c>
      <c r="EO97">
        <v>0</v>
      </c>
      <c r="EP97">
        <v>0</v>
      </c>
      <c r="EQ97">
        <v>0</v>
      </c>
      <c r="ES97">
        <v>0</v>
      </c>
      <c r="ET97">
        <v>0</v>
      </c>
      <c r="EV97">
        <v>0</v>
      </c>
      <c r="EW97">
        <v>0</v>
      </c>
      <c r="EX97">
        <v>0.32100699999999999</v>
      </c>
      <c r="EY97">
        <v>2.1834899999999999</v>
      </c>
      <c r="EZ97">
        <v>0</v>
      </c>
      <c r="FA97">
        <v>0</v>
      </c>
      <c r="FB97">
        <v>0</v>
      </c>
      <c r="FC97">
        <v>1.54861</v>
      </c>
      <c r="FD97">
        <v>4.0531100000000002</v>
      </c>
      <c r="FE97">
        <v>1.6453100000000001</v>
      </c>
      <c r="FF97">
        <v>0</v>
      </c>
      <c r="FG97">
        <v>0</v>
      </c>
      <c r="FH97">
        <v>0</v>
      </c>
      <c r="FI97">
        <v>0</v>
      </c>
      <c r="FJ97">
        <v>0</v>
      </c>
      <c r="FK97">
        <v>5.69841</v>
      </c>
      <c r="FL97">
        <v>1.1099399999999999</v>
      </c>
      <c r="FM97">
        <v>0.30890099999999998</v>
      </c>
      <c r="FN97">
        <v>0.44017099999999998</v>
      </c>
      <c r="FO97">
        <v>0</v>
      </c>
      <c r="FP97">
        <v>0</v>
      </c>
      <c r="FQ97">
        <v>1.022</v>
      </c>
      <c r="FR97">
        <v>1.54861</v>
      </c>
      <c r="FS97">
        <v>3.0445899999999999</v>
      </c>
      <c r="FT97">
        <v>1.6453100000000001</v>
      </c>
      <c r="FU97">
        <v>0</v>
      </c>
      <c r="FV97">
        <v>0</v>
      </c>
      <c r="FW97">
        <v>0</v>
      </c>
      <c r="FX97">
        <v>-0.67159000000000002</v>
      </c>
      <c r="FY97">
        <v>-0.71345099999999995</v>
      </c>
      <c r="FZ97">
        <v>4.6898900000000001</v>
      </c>
      <c r="GA97" t="s">
        <v>275</v>
      </c>
      <c r="GB97" t="s">
        <v>353</v>
      </c>
      <c r="GC97" t="s">
        <v>244</v>
      </c>
      <c r="GD97" t="s">
        <v>276</v>
      </c>
      <c r="GE97" t="s">
        <v>277</v>
      </c>
      <c r="GF97" t="s">
        <v>354</v>
      </c>
      <c r="GG97" t="s">
        <v>355</v>
      </c>
      <c r="GH97" t="s">
        <v>356</v>
      </c>
      <c r="GK97">
        <v>0</v>
      </c>
      <c r="GL97">
        <v>1.84172</v>
      </c>
      <c r="GM97">
        <v>5.5601399999999996</v>
      </c>
      <c r="GN97">
        <v>0</v>
      </c>
      <c r="GO97">
        <v>0</v>
      </c>
      <c r="GP97">
        <v>0</v>
      </c>
      <c r="GQ97">
        <v>4.3490599999999997</v>
      </c>
      <c r="GR97">
        <v>11.75</v>
      </c>
      <c r="GS97">
        <v>4.7852399999999999</v>
      </c>
      <c r="GT97">
        <v>0</v>
      </c>
      <c r="GU97">
        <v>0</v>
      </c>
      <c r="GV97">
        <v>0</v>
      </c>
      <c r="GW97">
        <v>0</v>
      </c>
      <c r="GX97">
        <v>0</v>
      </c>
      <c r="GY97">
        <v>16.54</v>
      </c>
      <c r="GZ97">
        <v>1.3539000000000001</v>
      </c>
      <c r="HA97">
        <v>0</v>
      </c>
      <c r="HB97">
        <v>0</v>
      </c>
      <c r="HC97">
        <v>0</v>
      </c>
      <c r="HD97">
        <v>0</v>
      </c>
      <c r="HE97">
        <v>6.6360400000000004</v>
      </c>
      <c r="HF97">
        <v>0</v>
      </c>
      <c r="HG97">
        <v>7.99</v>
      </c>
      <c r="HH97">
        <v>0</v>
      </c>
      <c r="HI97">
        <v>0</v>
      </c>
      <c r="HJ97">
        <v>0</v>
      </c>
      <c r="HK97">
        <v>0</v>
      </c>
      <c r="HL97">
        <v>7.99</v>
      </c>
      <c r="HM97">
        <v>0.60681099999999999</v>
      </c>
      <c r="HN97">
        <v>3.0340400000000001</v>
      </c>
      <c r="HO97">
        <v>1.55372</v>
      </c>
      <c r="HP97">
        <v>0</v>
      </c>
      <c r="HQ97">
        <v>0</v>
      </c>
      <c r="HR97">
        <v>1.72207</v>
      </c>
      <c r="HS97">
        <v>4.3490599999999997</v>
      </c>
      <c r="HT97">
        <v>5.5</v>
      </c>
      <c r="HU97">
        <v>4.7852399999999999</v>
      </c>
      <c r="HV97">
        <v>0</v>
      </c>
      <c r="HW97">
        <v>0</v>
      </c>
      <c r="HX97">
        <v>0</v>
      </c>
      <c r="HY97">
        <v>-5.2378400000000003</v>
      </c>
      <c r="HZ97">
        <v>-0.51516300000000004</v>
      </c>
      <c r="IA97">
        <v>10.29</v>
      </c>
      <c r="IB97">
        <v>0</v>
      </c>
      <c r="IC97">
        <v>0</v>
      </c>
      <c r="ID97">
        <v>0</v>
      </c>
      <c r="IE97">
        <v>0</v>
      </c>
      <c r="IF97">
        <v>0</v>
      </c>
      <c r="IG97">
        <v>0</v>
      </c>
      <c r="IH97">
        <v>0</v>
      </c>
      <c r="II97">
        <v>0</v>
      </c>
      <c r="IJ97">
        <v>0</v>
      </c>
      <c r="IK97">
        <v>0</v>
      </c>
      <c r="IL97">
        <v>0</v>
      </c>
      <c r="IM97">
        <v>0</v>
      </c>
      <c r="IN97">
        <v>0</v>
      </c>
      <c r="IO97">
        <v>0.99085699999999999</v>
      </c>
      <c r="IP97">
        <v>1.54705</v>
      </c>
      <c r="IQ97">
        <v>4.6705199999999998</v>
      </c>
      <c r="IR97">
        <v>0</v>
      </c>
      <c r="IS97">
        <v>0</v>
      </c>
      <c r="IT97">
        <v>4.8566099999999999</v>
      </c>
      <c r="IU97">
        <v>3.6532100000000001</v>
      </c>
      <c r="IV97">
        <v>15.718299999999999</v>
      </c>
      <c r="IW97">
        <v>4.0195999999999996</v>
      </c>
      <c r="IX97">
        <v>0</v>
      </c>
      <c r="IY97">
        <v>0</v>
      </c>
      <c r="IZ97">
        <v>0</v>
      </c>
      <c r="JA97">
        <v>0</v>
      </c>
      <c r="JB97">
        <v>0</v>
      </c>
      <c r="JC97">
        <v>19.7379</v>
      </c>
      <c r="JD97">
        <v>0.50972200000000001</v>
      </c>
      <c r="JE97">
        <v>2.5485899999999999</v>
      </c>
      <c r="JF97">
        <v>1.3051200000000001</v>
      </c>
      <c r="JG97">
        <v>0</v>
      </c>
      <c r="JH97">
        <v>0</v>
      </c>
      <c r="JI97">
        <v>1.4465399999999999</v>
      </c>
      <c r="JJ97">
        <v>3.6532100000000001</v>
      </c>
      <c r="JK97">
        <v>4.6306500000000002</v>
      </c>
      <c r="JL97">
        <v>4.0195999999999996</v>
      </c>
      <c r="JM97">
        <v>0</v>
      </c>
      <c r="JN97">
        <v>0</v>
      </c>
      <c r="JO97">
        <v>0</v>
      </c>
      <c r="JP97">
        <v>-4.3997900000000003</v>
      </c>
      <c r="JQ97">
        <v>-0.43273699999999998</v>
      </c>
      <c r="JR97">
        <v>8.6502599999999994</v>
      </c>
    </row>
    <row r="98" spans="2:278" x14ac:dyDescent="0.3">
      <c r="B98" s="20">
        <v>45968.647766203707</v>
      </c>
      <c r="C98" t="s">
        <v>154</v>
      </c>
      <c r="E98" t="s">
        <v>210</v>
      </c>
      <c r="F98" t="s">
        <v>243</v>
      </c>
      <c r="G98">
        <v>22500</v>
      </c>
      <c r="H98">
        <v>22500</v>
      </c>
      <c r="I98" t="s">
        <v>72</v>
      </c>
      <c r="J98" s="14">
        <v>2.7083333333333334E-2</v>
      </c>
      <c r="K98" t="s">
        <v>74</v>
      </c>
      <c r="L98">
        <v>-17.41</v>
      </c>
      <c r="M98" t="s">
        <v>73</v>
      </c>
      <c r="N98" t="s">
        <v>73</v>
      </c>
      <c r="O98" t="s">
        <v>346</v>
      </c>
      <c r="P98">
        <v>0</v>
      </c>
      <c r="Q98">
        <v>19694.400000000001</v>
      </c>
      <c r="R98">
        <v>64644.1</v>
      </c>
      <c r="S98">
        <v>0</v>
      </c>
      <c r="T98">
        <v>0</v>
      </c>
      <c r="U98">
        <v>0</v>
      </c>
      <c r="V98">
        <v>73944.7</v>
      </c>
      <c r="W98">
        <v>158283</v>
      </c>
      <c r="X98">
        <v>81817.899999999994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240101</v>
      </c>
      <c r="AE98">
        <v>563.79399999999998</v>
      </c>
      <c r="AF98">
        <v>0</v>
      </c>
      <c r="AG98">
        <v>0</v>
      </c>
      <c r="AH98">
        <v>0</v>
      </c>
      <c r="AI98">
        <v>0</v>
      </c>
      <c r="AJ98">
        <v>1389.46</v>
      </c>
      <c r="AK98">
        <v>0</v>
      </c>
      <c r="AL98">
        <v>1953.25</v>
      </c>
      <c r="AM98">
        <v>0</v>
      </c>
      <c r="AN98">
        <v>0</v>
      </c>
      <c r="AO98">
        <v>0</v>
      </c>
      <c r="AP98">
        <v>0</v>
      </c>
      <c r="AQ98">
        <v>1953.25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1.50081</v>
      </c>
      <c r="BF98">
        <v>3.75508</v>
      </c>
      <c r="BG98">
        <v>14.323700000000001</v>
      </c>
      <c r="BH98">
        <v>0</v>
      </c>
      <c r="BI98">
        <v>0</v>
      </c>
      <c r="BJ98">
        <v>3.3145199999999999</v>
      </c>
      <c r="BK98">
        <v>15.904299999999999</v>
      </c>
      <c r="BL98">
        <v>0</v>
      </c>
      <c r="BM98">
        <v>38.798299999999998</v>
      </c>
      <c r="BN98">
        <v>17.564399999999999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56.3628</v>
      </c>
      <c r="BU98">
        <v>51.547499999999999</v>
      </c>
      <c r="BV98">
        <v>4.8153300000000003</v>
      </c>
      <c r="BW98">
        <v>0</v>
      </c>
      <c r="BX98">
        <v>0</v>
      </c>
      <c r="BZ98">
        <v>0</v>
      </c>
      <c r="CA98">
        <v>0</v>
      </c>
      <c r="CC98">
        <v>0</v>
      </c>
      <c r="CG98" t="s">
        <v>73</v>
      </c>
      <c r="CH98" t="s">
        <v>73</v>
      </c>
      <c r="CI98" t="s">
        <v>341</v>
      </c>
      <c r="CJ98">
        <v>3711.27</v>
      </c>
      <c r="CK98">
        <v>34627.1</v>
      </c>
      <c r="CL98">
        <v>62927.7</v>
      </c>
      <c r="CM98">
        <v>0</v>
      </c>
      <c r="CN98">
        <v>0</v>
      </c>
      <c r="CO98">
        <v>28941.5</v>
      </c>
      <c r="CP98">
        <v>73944.7</v>
      </c>
      <c r="CQ98">
        <v>81910.5</v>
      </c>
      <c r="CR98">
        <v>81817.899999999994</v>
      </c>
      <c r="CS98">
        <v>0</v>
      </c>
      <c r="CT98">
        <v>0</v>
      </c>
      <c r="CU98">
        <v>0</v>
      </c>
      <c r="CV98">
        <v>-122325</v>
      </c>
      <c r="CW98">
        <v>83.209299999999999</v>
      </c>
      <c r="CX98">
        <v>163728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1.0973999999999999</v>
      </c>
      <c r="DZ98">
        <v>6.7797999999999998</v>
      </c>
      <c r="EA98">
        <v>13.9397</v>
      </c>
      <c r="EB98">
        <v>0</v>
      </c>
      <c r="EC98">
        <v>0</v>
      </c>
      <c r="ED98">
        <v>6.5512100000000002</v>
      </c>
      <c r="EE98">
        <v>15.904299999999999</v>
      </c>
      <c r="EF98">
        <v>21.3812</v>
      </c>
      <c r="EG98">
        <v>17.564399999999999</v>
      </c>
      <c r="EH98">
        <v>0</v>
      </c>
      <c r="EI98">
        <v>0</v>
      </c>
      <c r="EJ98">
        <v>0</v>
      </c>
      <c r="EK98">
        <v>-22.843399999999999</v>
      </c>
      <c r="EL98">
        <v>-4.77869E-2</v>
      </c>
      <c r="EM98">
        <v>38.945599999999999</v>
      </c>
      <c r="EN98">
        <v>38.945599999999999</v>
      </c>
      <c r="EO98">
        <v>0</v>
      </c>
      <c r="EP98">
        <v>0</v>
      </c>
      <c r="EQ98">
        <v>0</v>
      </c>
      <c r="ES98">
        <v>0</v>
      </c>
      <c r="ET98">
        <v>0</v>
      </c>
      <c r="EV98">
        <v>0</v>
      </c>
      <c r="EW98">
        <v>0</v>
      </c>
      <c r="EX98">
        <v>0.129136</v>
      </c>
      <c r="EY98">
        <v>1.67797</v>
      </c>
      <c r="EZ98">
        <v>0</v>
      </c>
      <c r="FA98">
        <v>0</v>
      </c>
      <c r="FB98">
        <v>0</v>
      </c>
      <c r="FC98">
        <v>1.54861</v>
      </c>
      <c r="FD98">
        <v>3.3557199999999998</v>
      </c>
      <c r="FE98">
        <v>1.6453100000000001</v>
      </c>
      <c r="FF98">
        <v>0</v>
      </c>
      <c r="FG98">
        <v>0</v>
      </c>
      <c r="FH98">
        <v>0</v>
      </c>
      <c r="FI98">
        <v>0</v>
      </c>
      <c r="FJ98">
        <v>0</v>
      </c>
      <c r="FK98">
        <v>5.0010199999999996</v>
      </c>
      <c r="FL98">
        <v>0.91035999999999995</v>
      </c>
      <c r="FM98">
        <v>3.76511E-2</v>
      </c>
      <c r="FN98">
        <v>1.6028</v>
      </c>
      <c r="FO98">
        <v>0</v>
      </c>
      <c r="FP98">
        <v>0</v>
      </c>
      <c r="FQ98">
        <v>1.1667400000000001</v>
      </c>
      <c r="FR98">
        <v>1.54861</v>
      </c>
      <c r="FS98">
        <v>4.8621699999999999</v>
      </c>
      <c r="FT98">
        <v>1.6453100000000001</v>
      </c>
      <c r="FU98">
        <v>0</v>
      </c>
      <c r="FV98">
        <v>0</v>
      </c>
      <c r="FW98">
        <v>0</v>
      </c>
      <c r="FX98">
        <v>-0.36250900000000003</v>
      </c>
      <c r="FY98">
        <v>-4.1485800000000003E-2</v>
      </c>
      <c r="FZ98">
        <v>6.5074800000000002</v>
      </c>
      <c r="GA98" t="s">
        <v>275</v>
      </c>
      <c r="GB98" t="s">
        <v>353</v>
      </c>
      <c r="GC98" t="s">
        <v>244</v>
      </c>
      <c r="GD98" t="s">
        <v>276</v>
      </c>
      <c r="GE98" t="s">
        <v>277</v>
      </c>
      <c r="GF98" t="s">
        <v>354</v>
      </c>
      <c r="GG98" t="s">
        <v>355</v>
      </c>
      <c r="GH98" t="s">
        <v>356</v>
      </c>
      <c r="GK98">
        <v>0</v>
      </c>
      <c r="GL98">
        <v>0.52659900000000004</v>
      </c>
      <c r="GM98">
        <v>4.2691999999999997</v>
      </c>
      <c r="GN98">
        <v>0</v>
      </c>
      <c r="GO98">
        <v>0</v>
      </c>
      <c r="GP98">
        <v>0</v>
      </c>
      <c r="GQ98">
        <v>4.3490599999999997</v>
      </c>
      <c r="GR98">
        <v>9.15</v>
      </c>
      <c r="GS98">
        <v>4.7852399999999999</v>
      </c>
      <c r="GT98">
        <v>0</v>
      </c>
      <c r="GU98">
        <v>0</v>
      </c>
      <c r="GV98">
        <v>0</v>
      </c>
      <c r="GW98">
        <v>0</v>
      </c>
      <c r="GX98">
        <v>0</v>
      </c>
      <c r="GY98">
        <v>13.94</v>
      </c>
      <c r="GZ98">
        <v>3.0801799999999999</v>
      </c>
      <c r="HA98">
        <v>0</v>
      </c>
      <c r="HB98">
        <v>0</v>
      </c>
      <c r="HC98">
        <v>0</v>
      </c>
      <c r="HD98">
        <v>0</v>
      </c>
      <c r="HE98">
        <v>7.5910399999999996</v>
      </c>
      <c r="HF98">
        <v>0</v>
      </c>
      <c r="HG98">
        <v>10.67</v>
      </c>
      <c r="HH98">
        <v>0</v>
      </c>
      <c r="HI98">
        <v>0</v>
      </c>
      <c r="HJ98">
        <v>0</v>
      </c>
      <c r="HK98">
        <v>0</v>
      </c>
      <c r="HL98">
        <v>10.67</v>
      </c>
      <c r="HM98">
        <v>0.60392100000000004</v>
      </c>
      <c r="HN98">
        <v>0.975553</v>
      </c>
      <c r="HO98">
        <v>4.1250400000000003</v>
      </c>
      <c r="HP98">
        <v>0</v>
      </c>
      <c r="HQ98">
        <v>0</v>
      </c>
      <c r="HR98">
        <v>1.9620899999999999</v>
      </c>
      <c r="HS98">
        <v>4.3490599999999997</v>
      </c>
      <c r="HT98">
        <v>8.49</v>
      </c>
      <c r="HU98">
        <v>4.7852399999999999</v>
      </c>
      <c r="HV98">
        <v>0</v>
      </c>
      <c r="HW98">
        <v>0</v>
      </c>
      <c r="HX98">
        <v>0</v>
      </c>
      <c r="HY98">
        <v>-3.4580000000000002</v>
      </c>
      <c r="HZ98">
        <v>-7.1161000000000002E-2</v>
      </c>
      <c r="IA98">
        <v>13.28</v>
      </c>
      <c r="IB98">
        <v>0</v>
      </c>
      <c r="IC98">
        <v>0</v>
      </c>
      <c r="ID98">
        <v>0</v>
      </c>
      <c r="IE98">
        <v>0</v>
      </c>
      <c r="IF98">
        <v>0</v>
      </c>
      <c r="IG98">
        <v>0</v>
      </c>
      <c r="IH98">
        <v>0</v>
      </c>
      <c r="II98">
        <v>0</v>
      </c>
      <c r="IJ98">
        <v>0</v>
      </c>
      <c r="IK98">
        <v>0</v>
      </c>
      <c r="IL98">
        <v>0</v>
      </c>
      <c r="IM98">
        <v>0</v>
      </c>
      <c r="IN98">
        <v>0</v>
      </c>
      <c r="IO98">
        <v>2.2542399999999998</v>
      </c>
      <c r="IP98">
        <v>0.44234400000000001</v>
      </c>
      <c r="IQ98">
        <v>3.5861299999999998</v>
      </c>
      <c r="IR98">
        <v>0</v>
      </c>
      <c r="IS98">
        <v>0</v>
      </c>
      <c r="IT98">
        <v>5.5555300000000001</v>
      </c>
      <c r="IU98">
        <v>3.6532100000000001</v>
      </c>
      <c r="IV98">
        <v>15.4915</v>
      </c>
      <c r="IW98">
        <v>4.0195999999999996</v>
      </c>
      <c r="IX98">
        <v>0</v>
      </c>
      <c r="IY98">
        <v>0</v>
      </c>
      <c r="IZ98">
        <v>0</v>
      </c>
      <c r="JA98">
        <v>0</v>
      </c>
      <c r="JB98">
        <v>0</v>
      </c>
      <c r="JC98">
        <v>19.511099999999999</v>
      </c>
      <c r="JD98">
        <v>0.50729400000000002</v>
      </c>
      <c r="JE98">
        <v>0.81946600000000003</v>
      </c>
      <c r="JF98">
        <v>3.4650400000000001</v>
      </c>
      <c r="JG98">
        <v>0</v>
      </c>
      <c r="JH98">
        <v>0</v>
      </c>
      <c r="JI98">
        <v>1.6481600000000001</v>
      </c>
      <c r="JJ98">
        <v>3.6532100000000001</v>
      </c>
      <c r="JK98">
        <v>7.1286699999999996</v>
      </c>
      <c r="JL98">
        <v>4.0195999999999996</v>
      </c>
      <c r="JM98">
        <v>0</v>
      </c>
      <c r="JN98">
        <v>0</v>
      </c>
      <c r="JO98">
        <v>0</v>
      </c>
      <c r="JP98">
        <v>-2.9047200000000002</v>
      </c>
      <c r="JQ98">
        <v>-5.9775300000000003E-2</v>
      </c>
      <c r="JR98">
        <v>11.148300000000001</v>
      </c>
    </row>
    <row r="99" spans="2:278" x14ac:dyDescent="0.3">
      <c r="B99" s="20">
        <v>45968.6484837963</v>
      </c>
      <c r="C99" t="s">
        <v>158</v>
      </c>
      <c r="E99" t="s">
        <v>212</v>
      </c>
      <c r="F99" t="s">
        <v>243</v>
      </c>
      <c r="G99">
        <v>22500</v>
      </c>
      <c r="H99">
        <v>22500</v>
      </c>
      <c r="I99" t="s">
        <v>72</v>
      </c>
      <c r="J99" s="14">
        <v>4.027777777777778E-2</v>
      </c>
      <c r="K99" t="s">
        <v>74</v>
      </c>
      <c r="L99">
        <v>-33.04</v>
      </c>
      <c r="M99" t="s">
        <v>73</v>
      </c>
      <c r="N99" t="s">
        <v>73</v>
      </c>
      <c r="O99" t="s">
        <v>286</v>
      </c>
      <c r="P99">
        <v>369.46699999999998</v>
      </c>
      <c r="Q99">
        <v>97942.2</v>
      </c>
      <c r="R99">
        <v>37114.699999999997</v>
      </c>
      <c r="S99">
        <v>3.5075500000000002</v>
      </c>
      <c r="T99">
        <v>3293.38</v>
      </c>
      <c r="U99">
        <v>0</v>
      </c>
      <c r="V99">
        <v>73944.7</v>
      </c>
      <c r="W99">
        <v>212668</v>
      </c>
      <c r="X99">
        <v>81817.899999999994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294486</v>
      </c>
      <c r="AE99">
        <v>449.13900000000001</v>
      </c>
      <c r="AF99">
        <v>0</v>
      </c>
      <c r="AG99">
        <v>0</v>
      </c>
      <c r="AH99">
        <v>0</v>
      </c>
      <c r="AI99">
        <v>0</v>
      </c>
      <c r="AJ99">
        <v>1214.6600000000001</v>
      </c>
      <c r="AK99">
        <v>0</v>
      </c>
      <c r="AL99">
        <v>1663.8</v>
      </c>
      <c r="AM99">
        <v>0</v>
      </c>
      <c r="AN99">
        <v>0</v>
      </c>
      <c r="AO99">
        <v>0</v>
      </c>
      <c r="AP99">
        <v>0</v>
      </c>
      <c r="AQ99">
        <v>1663.8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1.35673</v>
      </c>
      <c r="BF99">
        <v>20.1389</v>
      </c>
      <c r="BG99">
        <v>8.2797400000000003</v>
      </c>
      <c r="BH99">
        <v>7.9698400000000004E-4</v>
      </c>
      <c r="BI99">
        <v>0.79021699999999995</v>
      </c>
      <c r="BJ99">
        <v>2.9133300000000002</v>
      </c>
      <c r="BK99">
        <v>15.9857</v>
      </c>
      <c r="BL99">
        <v>0</v>
      </c>
      <c r="BM99">
        <v>49.465400000000002</v>
      </c>
      <c r="BN99">
        <v>17.659500000000001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67.124899999999997</v>
      </c>
      <c r="BU99">
        <v>62.968699999999998</v>
      </c>
      <c r="BV99">
        <v>4.1562099999999997</v>
      </c>
      <c r="BW99">
        <v>0</v>
      </c>
      <c r="BX99">
        <v>0</v>
      </c>
      <c r="BZ99">
        <v>0</v>
      </c>
      <c r="CA99">
        <v>0</v>
      </c>
      <c r="CC99">
        <v>0</v>
      </c>
      <c r="CG99" t="s">
        <v>73</v>
      </c>
      <c r="CH99" t="s">
        <v>73</v>
      </c>
      <c r="CI99" t="s">
        <v>343</v>
      </c>
      <c r="CJ99">
        <v>3103.5</v>
      </c>
      <c r="CK99">
        <v>93271.2</v>
      </c>
      <c r="CL99">
        <v>29519.200000000001</v>
      </c>
      <c r="CM99">
        <v>0</v>
      </c>
      <c r="CN99">
        <v>0</v>
      </c>
      <c r="CO99">
        <v>24942.3</v>
      </c>
      <c r="CP99">
        <v>73944.7</v>
      </c>
      <c r="CQ99">
        <v>51039.8</v>
      </c>
      <c r="CR99">
        <v>81817.899999999994</v>
      </c>
      <c r="CS99">
        <v>0</v>
      </c>
      <c r="CT99">
        <v>0</v>
      </c>
      <c r="CU99">
        <v>0</v>
      </c>
      <c r="CV99">
        <v>-174330</v>
      </c>
      <c r="CW99">
        <v>589.20399999999995</v>
      </c>
      <c r="CX99">
        <v>132858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1.00284</v>
      </c>
      <c r="DZ99">
        <v>19.252600000000001</v>
      </c>
      <c r="EA99">
        <v>6.50969</v>
      </c>
      <c r="EB99">
        <v>0</v>
      </c>
      <c r="EC99">
        <v>0</v>
      </c>
      <c r="ED99">
        <v>5.6493399999999996</v>
      </c>
      <c r="EE99">
        <v>15.9857</v>
      </c>
      <c r="EF99">
        <v>16.426400000000001</v>
      </c>
      <c r="EG99">
        <v>17.659500000000001</v>
      </c>
      <c r="EH99">
        <v>0</v>
      </c>
      <c r="EI99">
        <v>0</v>
      </c>
      <c r="EJ99">
        <v>0</v>
      </c>
      <c r="EK99">
        <v>-31.702999999999999</v>
      </c>
      <c r="EL99">
        <v>-0.27084799999999998</v>
      </c>
      <c r="EM99">
        <v>34.085900000000002</v>
      </c>
      <c r="EN99">
        <v>34.085900000000002</v>
      </c>
      <c r="EO99">
        <v>0</v>
      </c>
      <c r="EP99">
        <v>0</v>
      </c>
      <c r="EQ99">
        <v>0</v>
      </c>
      <c r="ES99">
        <v>0</v>
      </c>
      <c r="ET99">
        <v>0</v>
      </c>
      <c r="EV99">
        <v>0</v>
      </c>
      <c r="EW99">
        <v>0.112286</v>
      </c>
      <c r="EX99">
        <v>0.50569900000000001</v>
      </c>
      <c r="EY99">
        <v>0.97503200000000001</v>
      </c>
      <c r="EZ99" s="21" t="s">
        <v>347</v>
      </c>
      <c r="FA99">
        <v>0.13600999999999999</v>
      </c>
      <c r="FB99">
        <v>0</v>
      </c>
      <c r="FC99">
        <v>1.54861</v>
      </c>
      <c r="FD99">
        <v>3.27773</v>
      </c>
      <c r="FE99">
        <v>1.6453100000000001</v>
      </c>
      <c r="FF99">
        <v>0</v>
      </c>
      <c r="FG99">
        <v>0</v>
      </c>
      <c r="FH99">
        <v>0</v>
      </c>
      <c r="FI99">
        <v>0</v>
      </c>
      <c r="FJ99">
        <v>0</v>
      </c>
      <c r="FK99">
        <v>4.9230299999999998</v>
      </c>
      <c r="FL99">
        <v>1.1099399999999999</v>
      </c>
      <c r="FM99">
        <v>0.30890099999999998</v>
      </c>
      <c r="FN99">
        <v>0.44017099999999998</v>
      </c>
      <c r="FO99">
        <v>0</v>
      </c>
      <c r="FP99">
        <v>0</v>
      </c>
      <c r="FQ99">
        <v>1.022</v>
      </c>
      <c r="FR99">
        <v>1.54861</v>
      </c>
      <c r="FS99">
        <v>3.0445899999999999</v>
      </c>
      <c r="FT99">
        <v>1.6453100000000001</v>
      </c>
      <c r="FU99">
        <v>0</v>
      </c>
      <c r="FV99">
        <v>0</v>
      </c>
      <c r="FW99">
        <v>0</v>
      </c>
      <c r="FX99">
        <v>-0.67159000000000002</v>
      </c>
      <c r="FY99">
        <v>-0.71345099999999995</v>
      </c>
      <c r="FZ99">
        <v>4.6898900000000001</v>
      </c>
      <c r="GA99" t="s">
        <v>275</v>
      </c>
      <c r="GB99" t="s">
        <v>353</v>
      </c>
      <c r="GC99" t="s">
        <v>244</v>
      </c>
      <c r="GD99" t="s">
        <v>276</v>
      </c>
      <c r="GE99" t="s">
        <v>277</v>
      </c>
      <c r="GF99" t="s">
        <v>354</v>
      </c>
      <c r="GG99" t="s">
        <v>355</v>
      </c>
      <c r="GH99" t="s">
        <v>356</v>
      </c>
      <c r="GK99">
        <v>6.6629900000000006E-2</v>
      </c>
      <c r="GL99">
        <v>3.1706400000000001</v>
      </c>
      <c r="GM99">
        <v>2.4499399999999998</v>
      </c>
      <c r="GN99">
        <v>2.7355199999999999E-4</v>
      </c>
      <c r="GO99">
        <v>0.21401500000000001</v>
      </c>
      <c r="GP99">
        <v>0</v>
      </c>
      <c r="GQ99">
        <v>4.3490599999999997</v>
      </c>
      <c r="GR99">
        <v>10.25</v>
      </c>
      <c r="GS99">
        <v>4.7852399999999999</v>
      </c>
      <c r="GT99">
        <v>0</v>
      </c>
      <c r="GU99">
        <v>0</v>
      </c>
      <c r="GV99">
        <v>0</v>
      </c>
      <c r="GW99">
        <v>0</v>
      </c>
      <c r="GX99">
        <v>0</v>
      </c>
      <c r="GY99">
        <v>15.04</v>
      </c>
      <c r="GZ99">
        <v>2.4537800000000001</v>
      </c>
      <c r="HA99">
        <v>0</v>
      </c>
      <c r="HB99">
        <v>0</v>
      </c>
      <c r="HC99">
        <v>0</v>
      </c>
      <c r="HD99">
        <v>0</v>
      </c>
      <c r="HE99">
        <v>6.6360400000000004</v>
      </c>
      <c r="HF99">
        <v>0</v>
      </c>
      <c r="HG99">
        <v>9.09</v>
      </c>
      <c r="HH99">
        <v>0</v>
      </c>
      <c r="HI99">
        <v>0</v>
      </c>
      <c r="HJ99">
        <v>0</v>
      </c>
      <c r="HK99">
        <v>0</v>
      </c>
      <c r="HL99">
        <v>9.09</v>
      </c>
      <c r="HM99">
        <v>0.60681099999999999</v>
      </c>
      <c r="HN99">
        <v>3.0340400000000001</v>
      </c>
      <c r="HO99">
        <v>1.55372</v>
      </c>
      <c r="HP99">
        <v>0</v>
      </c>
      <c r="HQ99">
        <v>0</v>
      </c>
      <c r="HR99">
        <v>1.72207</v>
      </c>
      <c r="HS99">
        <v>4.3490599999999997</v>
      </c>
      <c r="HT99">
        <v>5.5</v>
      </c>
      <c r="HU99">
        <v>4.7852399999999999</v>
      </c>
      <c r="HV99">
        <v>0</v>
      </c>
      <c r="HW99">
        <v>0</v>
      </c>
      <c r="HX99">
        <v>0</v>
      </c>
      <c r="HY99">
        <v>-5.2378400000000003</v>
      </c>
      <c r="HZ99">
        <v>-0.51516300000000004</v>
      </c>
      <c r="IA99">
        <v>10.29</v>
      </c>
      <c r="IB99">
        <v>0</v>
      </c>
      <c r="IC99">
        <v>0</v>
      </c>
      <c r="ID99">
        <v>0</v>
      </c>
      <c r="IE99">
        <v>0</v>
      </c>
      <c r="IF99">
        <v>0</v>
      </c>
      <c r="IG99">
        <v>0</v>
      </c>
      <c r="IH99">
        <v>0</v>
      </c>
      <c r="II99">
        <v>0</v>
      </c>
      <c r="IJ99">
        <v>0</v>
      </c>
      <c r="IK99">
        <v>0</v>
      </c>
      <c r="IL99">
        <v>0</v>
      </c>
      <c r="IM99">
        <v>0</v>
      </c>
      <c r="IN99">
        <v>0</v>
      </c>
      <c r="IO99">
        <v>1.85178</v>
      </c>
      <c r="IP99">
        <v>2.6633399999999998</v>
      </c>
      <c r="IQ99">
        <v>2.05796</v>
      </c>
      <c r="IR99">
        <v>2.2978399999999999E-4</v>
      </c>
      <c r="IS99">
        <v>0.17977299999999999</v>
      </c>
      <c r="IT99">
        <v>4.8566099999999999</v>
      </c>
      <c r="IU99">
        <v>3.6532100000000001</v>
      </c>
      <c r="IV99">
        <v>15.2629</v>
      </c>
      <c r="IW99">
        <v>4.0195999999999996</v>
      </c>
      <c r="IX99">
        <v>0</v>
      </c>
      <c r="IY99">
        <v>0</v>
      </c>
      <c r="IZ99">
        <v>0</v>
      </c>
      <c r="JA99">
        <v>0</v>
      </c>
      <c r="JB99">
        <v>0</v>
      </c>
      <c r="JC99">
        <v>19.282499999999999</v>
      </c>
      <c r="JD99">
        <v>0.50972200000000001</v>
      </c>
      <c r="JE99">
        <v>2.5485899999999999</v>
      </c>
      <c r="JF99">
        <v>1.3051200000000001</v>
      </c>
      <c r="JG99">
        <v>0</v>
      </c>
      <c r="JH99">
        <v>0</v>
      </c>
      <c r="JI99">
        <v>1.4465399999999999</v>
      </c>
      <c r="JJ99">
        <v>3.6532100000000001</v>
      </c>
      <c r="JK99">
        <v>4.6306500000000002</v>
      </c>
      <c r="JL99">
        <v>4.0195999999999996</v>
      </c>
      <c r="JM99">
        <v>0</v>
      </c>
      <c r="JN99">
        <v>0</v>
      </c>
      <c r="JO99">
        <v>0</v>
      </c>
      <c r="JP99">
        <v>-4.3997900000000003</v>
      </c>
      <c r="JQ99">
        <v>-0.43273699999999998</v>
      </c>
      <c r="JR99">
        <v>8.6502599999999994</v>
      </c>
    </row>
    <row r="100" spans="2:278" x14ac:dyDescent="0.3">
      <c r="B100" s="20">
        <v>45968.649027777778</v>
      </c>
      <c r="C100" t="s">
        <v>162</v>
      </c>
      <c r="E100" t="s">
        <v>210</v>
      </c>
      <c r="F100" t="s">
        <v>243</v>
      </c>
      <c r="G100">
        <v>22500</v>
      </c>
      <c r="H100">
        <v>22500</v>
      </c>
      <c r="I100" t="s">
        <v>72</v>
      </c>
      <c r="J100" s="14">
        <v>2.9166666666666667E-2</v>
      </c>
      <c r="K100" t="s">
        <v>74</v>
      </c>
      <c r="L100">
        <v>-15.18</v>
      </c>
      <c r="M100" t="s">
        <v>73</v>
      </c>
      <c r="N100" t="s">
        <v>73</v>
      </c>
      <c r="O100" t="s">
        <v>348</v>
      </c>
      <c r="P100">
        <v>754.81399999999996</v>
      </c>
      <c r="Q100">
        <v>31195.200000000001</v>
      </c>
      <c r="R100">
        <v>36900.1</v>
      </c>
      <c r="S100">
        <v>1.60672E-2</v>
      </c>
      <c r="T100">
        <v>1685.29</v>
      </c>
      <c r="U100">
        <v>0</v>
      </c>
      <c r="V100">
        <v>73944.7</v>
      </c>
      <c r="W100">
        <v>144480</v>
      </c>
      <c r="X100">
        <v>81817.899999999994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226298</v>
      </c>
      <c r="AE100">
        <v>905.93299999999999</v>
      </c>
      <c r="AF100">
        <v>0</v>
      </c>
      <c r="AG100">
        <v>0</v>
      </c>
      <c r="AH100">
        <v>0</v>
      </c>
      <c r="AI100">
        <v>0</v>
      </c>
      <c r="AJ100">
        <v>1389.46</v>
      </c>
      <c r="AK100">
        <v>0</v>
      </c>
      <c r="AL100">
        <v>2295.39</v>
      </c>
      <c r="AM100">
        <v>0</v>
      </c>
      <c r="AN100">
        <v>0</v>
      </c>
      <c r="AO100">
        <v>0</v>
      </c>
      <c r="AP100">
        <v>0</v>
      </c>
      <c r="AQ100">
        <v>2295.39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2.6141899999999998</v>
      </c>
      <c r="BF100">
        <v>6.1078400000000004</v>
      </c>
      <c r="BG100">
        <v>8.1824700000000004</v>
      </c>
      <c r="BH100" s="21" t="s">
        <v>349</v>
      </c>
      <c r="BI100">
        <v>0.44600699999999999</v>
      </c>
      <c r="BJ100">
        <v>3.3145199999999999</v>
      </c>
      <c r="BK100">
        <v>15.904299999999999</v>
      </c>
      <c r="BL100">
        <v>0</v>
      </c>
      <c r="BM100">
        <v>36.569299999999998</v>
      </c>
      <c r="BN100">
        <v>17.564399999999999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54.133699999999997</v>
      </c>
      <c r="BU100">
        <v>48.415900000000001</v>
      </c>
      <c r="BV100">
        <v>5.7178100000000001</v>
      </c>
      <c r="BW100">
        <v>0</v>
      </c>
      <c r="BX100">
        <v>0</v>
      </c>
      <c r="BZ100">
        <v>0</v>
      </c>
      <c r="CA100">
        <v>0</v>
      </c>
      <c r="CC100">
        <v>0</v>
      </c>
      <c r="CG100" t="s">
        <v>73</v>
      </c>
      <c r="CH100" t="s">
        <v>73</v>
      </c>
      <c r="CI100" t="s">
        <v>341</v>
      </c>
      <c r="CJ100">
        <v>3711.27</v>
      </c>
      <c r="CK100">
        <v>34627.1</v>
      </c>
      <c r="CL100">
        <v>62927.7</v>
      </c>
      <c r="CM100">
        <v>0</v>
      </c>
      <c r="CN100">
        <v>0</v>
      </c>
      <c r="CO100">
        <v>28941.5</v>
      </c>
      <c r="CP100">
        <v>73944.7</v>
      </c>
      <c r="CQ100">
        <v>81910.5</v>
      </c>
      <c r="CR100">
        <v>81817.899999999994</v>
      </c>
      <c r="CS100">
        <v>0</v>
      </c>
      <c r="CT100">
        <v>0</v>
      </c>
      <c r="CU100">
        <v>0</v>
      </c>
      <c r="CV100">
        <v>-122325</v>
      </c>
      <c r="CW100">
        <v>83.209299999999999</v>
      </c>
      <c r="CX100">
        <v>163728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1.0973999999999999</v>
      </c>
      <c r="DZ100">
        <v>6.7797999999999998</v>
      </c>
      <c r="EA100">
        <v>13.9397</v>
      </c>
      <c r="EB100">
        <v>0</v>
      </c>
      <c r="EC100">
        <v>0</v>
      </c>
      <c r="ED100">
        <v>6.5512100000000002</v>
      </c>
      <c r="EE100">
        <v>15.904299999999999</v>
      </c>
      <c r="EF100">
        <v>21.3812</v>
      </c>
      <c r="EG100">
        <v>17.564399999999999</v>
      </c>
      <c r="EH100">
        <v>0</v>
      </c>
      <c r="EI100">
        <v>0</v>
      </c>
      <c r="EJ100">
        <v>0</v>
      </c>
      <c r="EK100">
        <v>-22.843399999999999</v>
      </c>
      <c r="EL100">
        <v>-4.77869E-2</v>
      </c>
      <c r="EM100">
        <v>38.945599999999999</v>
      </c>
      <c r="EN100">
        <v>38.945599999999999</v>
      </c>
      <c r="EO100">
        <v>0</v>
      </c>
      <c r="EP100">
        <v>0</v>
      </c>
      <c r="EQ100">
        <v>0</v>
      </c>
      <c r="ES100">
        <v>0</v>
      </c>
      <c r="ET100">
        <v>0</v>
      </c>
      <c r="EV100">
        <v>0</v>
      </c>
      <c r="EW100">
        <v>0.12571399999999999</v>
      </c>
      <c r="EX100">
        <v>0.13553699999999999</v>
      </c>
      <c r="EY100">
        <v>0.97433400000000003</v>
      </c>
      <c r="EZ100">
        <v>0</v>
      </c>
      <c r="FA100">
        <v>0.138403</v>
      </c>
      <c r="FB100">
        <v>0</v>
      </c>
      <c r="FC100">
        <v>1.54861</v>
      </c>
      <c r="FD100">
        <v>2.9226000000000001</v>
      </c>
      <c r="FE100">
        <v>1.6453100000000001</v>
      </c>
      <c r="FF100">
        <v>0</v>
      </c>
      <c r="FG100">
        <v>0</v>
      </c>
      <c r="FH100">
        <v>0</v>
      </c>
      <c r="FI100">
        <v>0</v>
      </c>
      <c r="FJ100">
        <v>0</v>
      </c>
      <c r="FK100">
        <v>4.5678999999999998</v>
      </c>
      <c r="FL100">
        <v>0.91035999999999995</v>
      </c>
      <c r="FM100">
        <v>3.76511E-2</v>
      </c>
      <c r="FN100">
        <v>1.6028</v>
      </c>
      <c r="FO100">
        <v>0</v>
      </c>
      <c r="FP100">
        <v>0</v>
      </c>
      <c r="FQ100">
        <v>1.1667400000000001</v>
      </c>
      <c r="FR100">
        <v>1.54861</v>
      </c>
      <c r="FS100">
        <v>4.8621699999999999</v>
      </c>
      <c r="FT100">
        <v>1.6453100000000001</v>
      </c>
      <c r="FU100">
        <v>0</v>
      </c>
      <c r="FV100">
        <v>0</v>
      </c>
      <c r="FW100">
        <v>0</v>
      </c>
      <c r="FX100">
        <v>-0.36250900000000003</v>
      </c>
      <c r="FY100">
        <v>-4.1485800000000003E-2</v>
      </c>
      <c r="FZ100">
        <v>6.5074800000000002</v>
      </c>
      <c r="GA100" t="s">
        <v>275</v>
      </c>
      <c r="GB100" t="s">
        <v>353</v>
      </c>
      <c r="GC100" t="s">
        <v>244</v>
      </c>
      <c r="GD100" t="s">
        <v>276</v>
      </c>
      <c r="GE100" t="s">
        <v>277</v>
      </c>
      <c r="GF100" t="s">
        <v>354</v>
      </c>
      <c r="GG100" t="s">
        <v>355</v>
      </c>
      <c r="GH100" t="s">
        <v>356</v>
      </c>
      <c r="GK100">
        <v>0.10351100000000001</v>
      </c>
      <c r="GL100">
        <v>0.89145700000000005</v>
      </c>
      <c r="GM100">
        <v>2.4443899999999998</v>
      </c>
      <c r="GN100" s="21" t="s">
        <v>350</v>
      </c>
      <c r="GO100">
        <v>0.20127400000000001</v>
      </c>
      <c r="GP100">
        <v>0</v>
      </c>
      <c r="GQ100">
        <v>4.3490599999999997</v>
      </c>
      <c r="GR100">
        <v>7.98</v>
      </c>
      <c r="GS100">
        <v>4.7852399999999999</v>
      </c>
      <c r="GT100">
        <v>0</v>
      </c>
      <c r="GU100">
        <v>0</v>
      </c>
      <c r="GV100">
        <v>0</v>
      </c>
      <c r="GW100">
        <v>0</v>
      </c>
      <c r="GX100">
        <v>0</v>
      </c>
      <c r="GY100">
        <v>12.77</v>
      </c>
      <c r="GZ100">
        <v>4.9493799999999997</v>
      </c>
      <c r="HA100">
        <v>0</v>
      </c>
      <c r="HB100">
        <v>0</v>
      </c>
      <c r="HC100">
        <v>0</v>
      </c>
      <c r="HD100">
        <v>0</v>
      </c>
      <c r="HE100">
        <v>7.5910299999999999</v>
      </c>
      <c r="HF100">
        <v>0</v>
      </c>
      <c r="HG100">
        <v>12.54</v>
      </c>
      <c r="HH100">
        <v>0</v>
      </c>
      <c r="HI100">
        <v>0</v>
      </c>
      <c r="HJ100">
        <v>0</v>
      </c>
      <c r="HK100">
        <v>0</v>
      </c>
      <c r="HL100">
        <v>12.54</v>
      </c>
      <c r="HM100">
        <v>0.60392100000000004</v>
      </c>
      <c r="HN100">
        <v>0.975553</v>
      </c>
      <c r="HO100">
        <v>4.1250400000000003</v>
      </c>
      <c r="HP100">
        <v>0</v>
      </c>
      <c r="HQ100">
        <v>0</v>
      </c>
      <c r="HR100">
        <v>1.9620899999999999</v>
      </c>
      <c r="HS100">
        <v>4.3490599999999997</v>
      </c>
      <c r="HT100">
        <v>8.49</v>
      </c>
      <c r="HU100">
        <v>4.7852399999999999</v>
      </c>
      <c r="HV100">
        <v>0</v>
      </c>
      <c r="HW100">
        <v>0</v>
      </c>
      <c r="HX100">
        <v>0</v>
      </c>
      <c r="HY100">
        <v>-3.4580000000000002</v>
      </c>
      <c r="HZ100">
        <v>-7.1161000000000002E-2</v>
      </c>
      <c r="IA100">
        <v>13.28</v>
      </c>
      <c r="IB100">
        <v>0</v>
      </c>
      <c r="IC100">
        <v>0</v>
      </c>
      <c r="ID100">
        <v>0</v>
      </c>
      <c r="IE100">
        <v>0</v>
      </c>
      <c r="IF100">
        <v>0</v>
      </c>
      <c r="IG100">
        <v>0</v>
      </c>
      <c r="IH100">
        <v>0</v>
      </c>
      <c r="II100">
        <v>0</v>
      </c>
      <c r="IJ100">
        <v>0</v>
      </c>
      <c r="IK100">
        <v>0</v>
      </c>
      <c r="IL100">
        <v>0</v>
      </c>
      <c r="IM100">
        <v>0</v>
      </c>
      <c r="IN100">
        <v>0</v>
      </c>
      <c r="IO100">
        <v>3.7091799999999999</v>
      </c>
      <c r="IP100">
        <v>0.74882499999999996</v>
      </c>
      <c r="IQ100">
        <v>2.0532900000000001</v>
      </c>
      <c r="IR100" s="21" t="s">
        <v>351</v>
      </c>
      <c r="IS100">
        <v>0.16907</v>
      </c>
      <c r="IT100">
        <v>5.5555300000000001</v>
      </c>
      <c r="IU100">
        <v>3.6532100000000001</v>
      </c>
      <c r="IV100">
        <v>15.889099999999999</v>
      </c>
      <c r="IW100">
        <v>4.0195999999999996</v>
      </c>
      <c r="IX100">
        <v>0</v>
      </c>
      <c r="IY100">
        <v>0</v>
      </c>
      <c r="IZ100">
        <v>0</v>
      </c>
      <c r="JA100">
        <v>0</v>
      </c>
      <c r="JB100">
        <v>0</v>
      </c>
      <c r="JC100">
        <v>19.9087</v>
      </c>
      <c r="JD100">
        <v>0.50729400000000002</v>
      </c>
      <c r="JE100">
        <v>0.81946600000000003</v>
      </c>
      <c r="JF100">
        <v>3.4650400000000001</v>
      </c>
      <c r="JG100">
        <v>0</v>
      </c>
      <c r="JH100">
        <v>0</v>
      </c>
      <c r="JI100">
        <v>1.6481600000000001</v>
      </c>
      <c r="JJ100">
        <v>3.6532100000000001</v>
      </c>
      <c r="JK100">
        <v>7.1286699999999996</v>
      </c>
      <c r="JL100">
        <v>4.0195999999999996</v>
      </c>
      <c r="JM100">
        <v>0</v>
      </c>
      <c r="JN100">
        <v>0</v>
      </c>
      <c r="JO100">
        <v>0</v>
      </c>
      <c r="JP100">
        <v>-2.9047200000000002</v>
      </c>
      <c r="JQ100">
        <v>-5.9775300000000003E-2</v>
      </c>
      <c r="JR100">
        <v>11.148300000000001</v>
      </c>
    </row>
    <row r="101" spans="2:278" x14ac:dyDescent="0.3">
      <c r="B101" s="20">
        <v>45968.651620370372</v>
      </c>
      <c r="C101" t="s">
        <v>202</v>
      </c>
      <c r="D101" t="s">
        <v>268</v>
      </c>
      <c r="E101" t="s">
        <v>269</v>
      </c>
      <c r="F101" t="s">
        <v>243</v>
      </c>
      <c r="G101">
        <v>39264</v>
      </c>
      <c r="H101">
        <v>39372</v>
      </c>
      <c r="I101" t="s">
        <v>72</v>
      </c>
      <c r="J101" s="14">
        <v>0.15277777777777779</v>
      </c>
      <c r="K101" t="s">
        <v>74</v>
      </c>
      <c r="L101">
        <v>-1.98</v>
      </c>
      <c r="M101" t="s">
        <v>73</v>
      </c>
      <c r="N101" t="s">
        <v>73</v>
      </c>
      <c r="O101" t="s">
        <v>270</v>
      </c>
      <c r="P101">
        <v>5483.15</v>
      </c>
      <c r="Q101">
        <v>11314.7</v>
      </c>
      <c r="R101">
        <v>22443.8</v>
      </c>
      <c r="S101">
        <v>0</v>
      </c>
      <c r="T101">
        <v>1264.6600000000001</v>
      </c>
      <c r="U101">
        <v>418.387</v>
      </c>
      <c r="V101">
        <v>22939</v>
      </c>
      <c r="W101">
        <v>-47060.3</v>
      </c>
      <c r="X101">
        <v>58722.1</v>
      </c>
      <c r="Y101">
        <v>25900</v>
      </c>
      <c r="Z101">
        <v>9447.57</v>
      </c>
      <c r="AA101">
        <v>0</v>
      </c>
      <c r="AB101">
        <v>-110924</v>
      </c>
      <c r="AC101">
        <v>0</v>
      </c>
      <c r="AD101">
        <v>47009.4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3461.24</v>
      </c>
      <c r="AK101">
        <v>0</v>
      </c>
      <c r="AL101">
        <v>3461.24</v>
      </c>
      <c r="AM101">
        <v>0</v>
      </c>
      <c r="AN101">
        <v>1349.87</v>
      </c>
      <c r="AO101">
        <v>0</v>
      </c>
      <c r="AP101">
        <v>0</v>
      </c>
      <c r="AQ101">
        <v>4811.1099999999997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1.16337</v>
      </c>
      <c r="BF101">
        <v>2.0818300000000001</v>
      </c>
      <c r="BG101">
        <v>3.88503</v>
      </c>
      <c r="BH101">
        <v>0</v>
      </c>
      <c r="BI101">
        <v>0.24687999999999999</v>
      </c>
      <c r="BJ101">
        <v>10.6812</v>
      </c>
      <c r="BK101">
        <v>3.89072</v>
      </c>
      <c r="BL101">
        <v>0</v>
      </c>
      <c r="BM101">
        <v>7.5552200000000003</v>
      </c>
      <c r="BN101">
        <v>10.2422</v>
      </c>
      <c r="BO101">
        <v>8.48062</v>
      </c>
      <c r="BP101">
        <v>1.7531300000000001</v>
      </c>
      <c r="BQ101">
        <v>0</v>
      </c>
      <c r="BR101">
        <v>-14.393800000000001</v>
      </c>
      <c r="BS101">
        <v>0</v>
      </c>
      <c r="BT101">
        <v>28.031199999999998</v>
      </c>
      <c r="BU101">
        <v>13.3116</v>
      </c>
      <c r="BV101">
        <v>14.7196</v>
      </c>
      <c r="BW101">
        <v>0</v>
      </c>
      <c r="BX101">
        <v>0</v>
      </c>
      <c r="BZ101">
        <v>0</v>
      </c>
      <c r="CA101">
        <v>0</v>
      </c>
      <c r="CC101">
        <v>0</v>
      </c>
      <c r="CE101">
        <v>0.34399999999999997</v>
      </c>
      <c r="CG101" t="s">
        <v>73</v>
      </c>
      <c r="CH101" t="s">
        <v>73</v>
      </c>
      <c r="CI101" t="s">
        <v>270</v>
      </c>
      <c r="CJ101">
        <v>5504.92</v>
      </c>
      <c r="CK101">
        <v>11332.7</v>
      </c>
      <c r="CL101">
        <v>22466.799999999999</v>
      </c>
      <c r="CM101">
        <v>0</v>
      </c>
      <c r="CN101">
        <v>1264.56</v>
      </c>
      <c r="CO101">
        <v>51416</v>
      </c>
      <c r="CP101">
        <v>22939</v>
      </c>
      <c r="CQ101">
        <v>3965.98</v>
      </c>
      <c r="CR101">
        <v>58722.1</v>
      </c>
      <c r="CS101">
        <v>25898.7</v>
      </c>
      <c r="CT101">
        <v>9447.57</v>
      </c>
      <c r="CU101">
        <v>0</v>
      </c>
      <c r="CV101">
        <v>-110958</v>
      </c>
      <c r="CW101">
        <v>0</v>
      </c>
      <c r="CX101">
        <v>98034.4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1349.87</v>
      </c>
      <c r="DI101">
        <v>0</v>
      </c>
      <c r="DJ101">
        <v>0</v>
      </c>
      <c r="DK101">
        <v>1349.87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1.1680600000000001</v>
      </c>
      <c r="DZ101">
        <v>2.0840399999999999</v>
      </c>
      <c r="EA101">
        <v>3.8889399999999998</v>
      </c>
      <c r="EB101">
        <v>0</v>
      </c>
      <c r="EC101">
        <v>0.24685599999999999</v>
      </c>
      <c r="ED101">
        <v>8.6990499999999997</v>
      </c>
      <c r="EE101">
        <v>3.89072</v>
      </c>
      <c r="EF101">
        <v>5.5794600000000001</v>
      </c>
      <c r="EG101">
        <v>10.2422</v>
      </c>
      <c r="EH101">
        <v>8.4804200000000005</v>
      </c>
      <c r="EI101">
        <v>1.7531300000000001</v>
      </c>
      <c r="EJ101">
        <v>0</v>
      </c>
      <c r="EK101">
        <v>-14.398199999999999</v>
      </c>
      <c r="EL101">
        <v>0</v>
      </c>
      <c r="EM101">
        <v>26.055199999999999</v>
      </c>
      <c r="EN101">
        <v>21.9542</v>
      </c>
      <c r="EO101">
        <v>4.1010200000000001</v>
      </c>
      <c r="EP101">
        <v>0</v>
      </c>
      <c r="EQ101">
        <v>0</v>
      </c>
      <c r="ES101">
        <v>0</v>
      </c>
      <c r="ET101">
        <v>0</v>
      </c>
      <c r="EV101">
        <v>0</v>
      </c>
      <c r="EW101">
        <v>2.1692900000000002</v>
      </c>
      <c r="EX101">
        <v>0.32034099999999999</v>
      </c>
      <c r="EY101">
        <v>2.5590999999999999</v>
      </c>
      <c r="EZ101">
        <v>0</v>
      </c>
      <c r="FA101">
        <v>0.31081700000000001</v>
      </c>
      <c r="FB101">
        <v>2.2312200000000001E-2</v>
      </c>
      <c r="FC101">
        <v>2.4754700000000001</v>
      </c>
      <c r="FD101">
        <v>7.6738099999999996</v>
      </c>
      <c r="FE101">
        <v>6.7444300000000004</v>
      </c>
      <c r="FF101">
        <v>2.3343099999999999</v>
      </c>
      <c r="FG101">
        <v>1.0952500000000001</v>
      </c>
      <c r="FH101">
        <v>0</v>
      </c>
      <c r="FI101">
        <v>-0.18351999999999999</v>
      </c>
      <c r="FJ101">
        <v>0</v>
      </c>
      <c r="FK101">
        <v>17.847799999999999</v>
      </c>
      <c r="FL101">
        <v>2.1788400000000001</v>
      </c>
      <c r="FM101">
        <v>0.31783299999999998</v>
      </c>
      <c r="FN101">
        <v>2.56182</v>
      </c>
      <c r="FO101">
        <v>0</v>
      </c>
      <c r="FP101">
        <v>0.31074000000000002</v>
      </c>
      <c r="FQ101">
        <v>4.3693</v>
      </c>
      <c r="FR101">
        <v>2.4754700000000001</v>
      </c>
      <c r="FS101">
        <v>12.0304</v>
      </c>
      <c r="FT101">
        <v>6.7444300000000004</v>
      </c>
      <c r="FU101">
        <v>2.3341599999999998</v>
      </c>
      <c r="FV101">
        <v>1.0952500000000001</v>
      </c>
      <c r="FW101">
        <v>0</v>
      </c>
      <c r="FX101">
        <v>-0.18357699999999999</v>
      </c>
      <c r="FY101">
        <v>0</v>
      </c>
      <c r="FZ101">
        <v>22.2043</v>
      </c>
      <c r="GA101" t="s">
        <v>275</v>
      </c>
      <c r="GB101" t="s">
        <v>353</v>
      </c>
      <c r="GC101" t="s">
        <v>244</v>
      </c>
      <c r="GF101" t="s">
        <v>354</v>
      </c>
      <c r="GG101" t="s">
        <v>355</v>
      </c>
      <c r="GH101" t="s">
        <v>356</v>
      </c>
      <c r="GK101">
        <v>1.0106200000000001</v>
      </c>
      <c r="GL101">
        <v>0.61324199999999995</v>
      </c>
      <c r="GM101">
        <v>2.0116000000000001</v>
      </c>
      <c r="GN101">
        <v>0</v>
      </c>
      <c r="GO101">
        <v>0.19870699999999999</v>
      </c>
      <c r="GP101">
        <v>2.2841E-2</v>
      </c>
      <c r="GQ101">
        <v>2.02406</v>
      </c>
      <c r="GR101">
        <v>3.34</v>
      </c>
      <c r="GS101">
        <v>5.5391300000000001</v>
      </c>
      <c r="GT101">
        <v>2.1944400000000002</v>
      </c>
      <c r="GU101">
        <v>1.03128</v>
      </c>
      <c r="GV101">
        <v>0</v>
      </c>
      <c r="GW101">
        <v>-2.5264500000000001</v>
      </c>
      <c r="GX101">
        <v>0</v>
      </c>
      <c r="GY101">
        <v>12.1</v>
      </c>
      <c r="GZ101">
        <v>0</v>
      </c>
      <c r="HA101">
        <v>0</v>
      </c>
      <c r="HB101">
        <v>0</v>
      </c>
      <c r="HC101">
        <v>0</v>
      </c>
      <c r="HD101">
        <v>0</v>
      </c>
      <c r="HE101">
        <v>20.7851</v>
      </c>
      <c r="HF101">
        <v>0</v>
      </c>
      <c r="HG101">
        <v>20.79</v>
      </c>
      <c r="HH101">
        <v>0</v>
      </c>
      <c r="HI101">
        <v>8.1061300000000003</v>
      </c>
      <c r="HJ101">
        <v>0</v>
      </c>
      <c r="HK101">
        <v>0</v>
      </c>
      <c r="HL101">
        <v>28.9</v>
      </c>
      <c r="HM101">
        <v>1.0147200000000001</v>
      </c>
      <c r="HN101">
        <v>0.61357099999999998</v>
      </c>
      <c r="HO101">
        <v>2.01376</v>
      </c>
      <c r="HP101">
        <v>0</v>
      </c>
      <c r="HQ101">
        <v>0.198687</v>
      </c>
      <c r="HR101">
        <v>4.7815399999999997</v>
      </c>
      <c r="HS101">
        <v>2.02406</v>
      </c>
      <c r="HT101">
        <v>8.1</v>
      </c>
      <c r="HU101">
        <v>5.5391300000000001</v>
      </c>
      <c r="HV101">
        <v>2.1943299999999999</v>
      </c>
      <c r="HW101">
        <v>1.03128</v>
      </c>
      <c r="HX101">
        <v>0</v>
      </c>
      <c r="HY101">
        <v>-2.5272199999999998</v>
      </c>
      <c r="HZ101">
        <v>0</v>
      </c>
      <c r="IA101">
        <v>16.86</v>
      </c>
      <c r="IB101">
        <v>0</v>
      </c>
      <c r="IC101">
        <v>0</v>
      </c>
      <c r="ID101">
        <v>0</v>
      </c>
      <c r="IE101">
        <v>0</v>
      </c>
      <c r="IF101">
        <v>0</v>
      </c>
      <c r="IG101">
        <v>0</v>
      </c>
      <c r="IH101">
        <v>0</v>
      </c>
      <c r="II101">
        <v>0</v>
      </c>
      <c r="IJ101">
        <v>0</v>
      </c>
      <c r="IK101">
        <v>8.1061300000000003</v>
      </c>
      <c r="IL101">
        <v>0</v>
      </c>
      <c r="IM101">
        <v>0</v>
      </c>
      <c r="IN101">
        <v>8.11</v>
      </c>
      <c r="IO101">
        <v>0.48647000000000001</v>
      </c>
      <c r="IP101">
        <v>0.29518800000000001</v>
      </c>
      <c r="IQ101">
        <v>0.96829600000000005</v>
      </c>
      <c r="IR101">
        <v>0</v>
      </c>
      <c r="IS101">
        <v>9.5649100000000001E-2</v>
      </c>
      <c r="IT101">
        <v>7.9921300000000004</v>
      </c>
      <c r="IU101">
        <v>0.97429699999999997</v>
      </c>
      <c r="IV101">
        <v>9.5959000000000003</v>
      </c>
      <c r="IW101">
        <v>2.6663000000000001</v>
      </c>
      <c r="IX101">
        <v>4.1689299999999996</v>
      </c>
      <c r="IY101">
        <v>0.49641299999999999</v>
      </c>
      <c r="IZ101">
        <v>0</v>
      </c>
      <c r="JA101">
        <v>-1.2161299999999999</v>
      </c>
      <c r="JB101">
        <v>0</v>
      </c>
      <c r="JC101">
        <v>16.927499999999998</v>
      </c>
      <c r="JD101">
        <v>0.48844100000000001</v>
      </c>
      <c r="JE101">
        <v>0.29534700000000003</v>
      </c>
      <c r="JF101">
        <v>0.969337</v>
      </c>
      <c r="JG101">
        <v>0</v>
      </c>
      <c r="JH101">
        <v>9.5639299999999997E-2</v>
      </c>
      <c r="JI101">
        <v>2.3016299999999998</v>
      </c>
      <c r="JJ101">
        <v>0.97429699999999997</v>
      </c>
      <c r="JK101">
        <v>3.9081899999999998</v>
      </c>
      <c r="JL101">
        <v>2.6663000000000001</v>
      </c>
      <c r="JM101">
        <v>4.1688799999999997</v>
      </c>
      <c r="JN101">
        <v>0.49641299999999999</v>
      </c>
      <c r="JO101">
        <v>0</v>
      </c>
      <c r="JP101">
        <v>-1.2164999999999999</v>
      </c>
      <c r="JQ101">
        <v>0</v>
      </c>
      <c r="JR101">
        <v>11.239800000000001</v>
      </c>
    </row>
    <row r="102" spans="2:278" x14ac:dyDescent="0.3">
      <c r="B102" s="20">
        <v>45968.654178240744</v>
      </c>
      <c r="C102" t="s">
        <v>203</v>
      </c>
      <c r="D102" t="s">
        <v>268</v>
      </c>
      <c r="E102" t="s">
        <v>269</v>
      </c>
      <c r="F102" t="s">
        <v>243</v>
      </c>
      <c r="G102">
        <v>39264</v>
      </c>
      <c r="H102">
        <v>39372</v>
      </c>
      <c r="I102" t="s">
        <v>72</v>
      </c>
      <c r="J102" s="14">
        <v>0.14930555555555555</v>
      </c>
      <c r="K102" t="s">
        <v>74</v>
      </c>
      <c r="L102">
        <v>-0.8</v>
      </c>
      <c r="M102" t="s">
        <v>73</v>
      </c>
      <c r="N102" t="s">
        <v>73</v>
      </c>
      <c r="O102" t="s">
        <v>270</v>
      </c>
      <c r="P102">
        <v>5483.15</v>
      </c>
      <c r="Q102">
        <v>11314.7</v>
      </c>
      <c r="R102">
        <v>22443.8</v>
      </c>
      <c r="S102">
        <v>0</v>
      </c>
      <c r="T102">
        <v>1264.6600000000001</v>
      </c>
      <c r="U102">
        <v>418.387</v>
      </c>
      <c r="V102">
        <v>22939</v>
      </c>
      <c r="W102">
        <v>-47060.3</v>
      </c>
      <c r="X102">
        <v>58722.1</v>
      </c>
      <c r="Y102">
        <v>25900</v>
      </c>
      <c r="Z102">
        <v>9447.57</v>
      </c>
      <c r="AA102">
        <v>0</v>
      </c>
      <c r="AB102">
        <v>-110924</v>
      </c>
      <c r="AC102">
        <v>0</v>
      </c>
      <c r="AD102">
        <v>47009.4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3076.66</v>
      </c>
      <c r="AK102">
        <v>0</v>
      </c>
      <c r="AL102">
        <v>3076.66</v>
      </c>
      <c r="AM102">
        <v>0</v>
      </c>
      <c r="AN102">
        <v>1349.87</v>
      </c>
      <c r="AO102">
        <v>0</v>
      </c>
      <c r="AP102">
        <v>0</v>
      </c>
      <c r="AQ102">
        <v>4426.53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1.16337</v>
      </c>
      <c r="BF102">
        <v>2.0818300000000001</v>
      </c>
      <c r="BG102">
        <v>3.88503</v>
      </c>
      <c r="BH102">
        <v>0</v>
      </c>
      <c r="BI102">
        <v>0.24687999999999999</v>
      </c>
      <c r="BJ102">
        <v>9.5013500000000004</v>
      </c>
      <c r="BK102">
        <v>3.89072</v>
      </c>
      <c r="BL102">
        <v>0</v>
      </c>
      <c r="BM102">
        <v>6.3753799999999998</v>
      </c>
      <c r="BN102">
        <v>10.2422</v>
      </c>
      <c r="BO102">
        <v>8.48062</v>
      </c>
      <c r="BP102">
        <v>1.7531300000000001</v>
      </c>
      <c r="BQ102">
        <v>0</v>
      </c>
      <c r="BR102">
        <v>-14.393800000000001</v>
      </c>
      <c r="BS102">
        <v>0</v>
      </c>
      <c r="BT102">
        <v>26.851299999999998</v>
      </c>
      <c r="BU102">
        <v>13.3116</v>
      </c>
      <c r="BV102">
        <v>13.5398</v>
      </c>
      <c r="BW102">
        <v>0</v>
      </c>
      <c r="BX102">
        <v>0</v>
      </c>
      <c r="BZ102">
        <v>0</v>
      </c>
      <c r="CA102">
        <v>0</v>
      </c>
      <c r="CC102">
        <v>0</v>
      </c>
      <c r="CE102">
        <v>0.34399999999999997</v>
      </c>
      <c r="CG102" t="s">
        <v>73</v>
      </c>
      <c r="CH102" t="s">
        <v>73</v>
      </c>
      <c r="CI102" t="s">
        <v>270</v>
      </c>
      <c r="CJ102">
        <v>5504.92</v>
      </c>
      <c r="CK102">
        <v>11332.7</v>
      </c>
      <c r="CL102">
        <v>22466.799999999999</v>
      </c>
      <c r="CM102">
        <v>0</v>
      </c>
      <c r="CN102">
        <v>1264.56</v>
      </c>
      <c r="CO102">
        <v>51416</v>
      </c>
      <c r="CP102">
        <v>22939</v>
      </c>
      <c r="CQ102">
        <v>3965.98</v>
      </c>
      <c r="CR102">
        <v>58722.1</v>
      </c>
      <c r="CS102">
        <v>25898.7</v>
      </c>
      <c r="CT102">
        <v>9447.57</v>
      </c>
      <c r="CU102">
        <v>0</v>
      </c>
      <c r="CV102">
        <v>-110958</v>
      </c>
      <c r="CW102">
        <v>0</v>
      </c>
      <c r="CX102">
        <v>98034.4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1349.87</v>
      </c>
      <c r="DI102">
        <v>0</v>
      </c>
      <c r="DJ102">
        <v>0</v>
      </c>
      <c r="DK102">
        <v>1349.87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1.1680600000000001</v>
      </c>
      <c r="DZ102">
        <v>2.0840399999999999</v>
      </c>
      <c r="EA102">
        <v>3.8889399999999998</v>
      </c>
      <c r="EB102">
        <v>0</v>
      </c>
      <c r="EC102">
        <v>0.24685599999999999</v>
      </c>
      <c r="ED102">
        <v>8.6990499999999997</v>
      </c>
      <c r="EE102">
        <v>3.89072</v>
      </c>
      <c r="EF102">
        <v>5.5794600000000001</v>
      </c>
      <c r="EG102">
        <v>10.2422</v>
      </c>
      <c r="EH102">
        <v>8.4804200000000005</v>
      </c>
      <c r="EI102">
        <v>1.7531300000000001</v>
      </c>
      <c r="EJ102">
        <v>0</v>
      </c>
      <c r="EK102">
        <v>-14.398199999999999</v>
      </c>
      <c r="EL102">
        <v>0</v>
      </c>
      <c r="EM102">
        <v>26.055199999999999</v>
      </c>
      <c r="EN102">
        <v>21.9542</v>
      </c>
      <c r="EO102">
        <v>4.1010200000000001</v>
      </c>
      <c r="EP102">
        <v>0</v>
      </c>
      <c r="EQ102">
        <v>0</v>
      </c>
      <c r="ES102">
        <v>0</v>
      </c>
      <c r="ET102">
        <v>0</v>
      </c>
      <c r="EV102">
        <v>0</v>
      </c>
      <c r="EW102">
        <v>2.1692900000000002</v>
      </c>
      <c r="EX102">
        <v>0.32034099999999999</v>
      </c>
      <c r="EY102">
        <v>2.5590999999999999</v>
      </c>
      <c r="EZ102">
        <v>0</v>
      </c>
      <c r="FA102">
        <v>0.31081700000000001</v>
      </c>
      <c r="FB102">
        <v>2.2312200000000001E-2</v>
      </c>
      <c r="FC102">
        <v>2.4754700000000001</v>
      </c>
      <c r="FD102">
        <v>7.6738099999999996</v>
      </c>
      <c r="FE102">
        <v>6.7444300000000004</v>
      </c>
      <c r="FF102">
        <v>2.3343099999999999</v>
      </c>
      <c r="FG102">
        <v>1.0952500000000001</v>
      </c>
      <c r="FH102">
        <v>0</v>
      </c>
      <c r="FI102">
        <v>-0.18351999999999999</v>
      </c>
      <c r="FJ102">
        <v>0</v>
      </c>
      <c r="FK102">
        <v>17.847799999999999</v>
      </c>
      <c r="FL102">
        <v>2.1788400000000001</v>
      </c>
      <c r="FM102">
        <v>0.31783299999999998</v>
      </c>
      <c r="FN102">
        <v>2.56182</v>
      </c>
      <c r="FO102">
        <v>0</v>
      </c>
      <c r="FP102">
        <v>0.31074000000000002</v>
      </c>
      <c r="FQ102">
        <v>4.3693</v>
      </c>
      <c r="FR102">
        <v>2.4754700000000001</v>
      </c>
      <c r="FS102">
        <v>12.0304</v>
      </c>
      <c r="FT102">
        <v>6.7444300000000004</v>
      </c>
      <c r="FU102">
        <v>2.3341599999999998</v>
      </c>
      <c r="FV102">
        <v>1.0952500000000001</v>
      </c>
      <c r="FW102">
        <v>0</v>
      </c>
      <c r="FX102">
        <v>-0.18357699999999999</v>
      </c>
      <c r="FY102">
        <v>0</v>
      </c>
      <c r="FZ102">
        <v>22.2043</v>
      </c>
      <c r="GA102" t="s">
        <v>275</v>
      </c>
      <c r="GB102" t="s">
        <v>353</v>
      </c>
      <c r="GC102" t="s">
        <v>244</v>
      </c>
      <c r="GF102" t="s">
        <v>354</v>
      </c>
      <c r="GG102" t="s">
        <v>355</v>
      </c>
      <c r="GH102" t="s">
        <v>356</v>
      </c>
      <c r="GK102">
        <v>1.0106200000000001</v>
      </c>
      <c r="GL102">
        <v>0.61324199999999995</v>
      </c>
      <c r="GM102">
        <v>2.0116000000000001</v>
      </c>
      <c r="GN102">
        <v>0</v>
      </c>
      <c r="GO102">
        <v>0.19870699999999999</v>
      </c>
      <c r="GP102">
        <v>2.2841E-2</v>
      </c>
      <c r="GQ102">
        <v>2.02406</v>
      </c>
      <c r="GR102">
        <v>3.34</v>
      </c>
      <c r="GS102">
        <v>5.5391300000000001</v>
      </c>
      <c r="GT102">
        <v>2.1944400000000002</v>
      </c>
      <c r="GU102">
        <v>1.03128</v>
      </c>
      <c r="GV102">
        <v>0</v>
      </c>
      <c r="GW102">
        <v>-2.5264500000000001</v>
      </c>
      <c r="GX102">
        <v>0</v>
      </c>
      <c r="GY102">
        <v>12.1</v>
      </c>
      <c r="GZ102">
        <v>0</v>
      </c>
      <c r="HA102">
        <v>0</v>
      </c>
      <c r="HB102">
        <v>0</v>
      </c>
      <c r="HC102">
        <v>0</v>
      </c>
      <c r="HD102">
        <v>0</v>
      </c>
      <c r="HE102">
        <v>18.4756</v>
      </c>
      <c r="HF102">
        <v>0</v>
      </c>
      <c r="HG102">
        <v>18.48</v>
      </c>
      <c r="HH102">
        <v>0</v>
      </c>
      <c r="HI102">
        <v>8.1061300000000003</v>
      </c>
      <c r="HJ102">
        <v>0</v>
      </c>
      <c r="HK102">
        <v>0</v>
      </c>
      <c r="HL102">
        <v>26.59</v>
      </c>
      <c r="HM102">
        <v>1.0147200000000001</v>
      </c>
      <c r="HN102">
        <v>0.61357099999999998</v>
      </c>
      <c r="HO102">
        <v>2.01376</v>
      </c>
      <c r="HP102">
        <v>0</v>
      </c>
      <c r="HQ102">
        <v>0.198687</v>
      </c>
      <c r="HR102">
        <v>4.7815399999999997</v>
      </c>
      <c r="HS102">
        <v>2.02406</v>
      </c>
      <c r="HT102">
        <v>8.1</v>
      </c>
      <c r="HU102">
        <v>5.5391300000000001</v>
      </c>
      <c r="HV102">
        <v>2.1943299999999999</v>
      </c>
      <c r="HW102">
        <v>1.03128</v>
      </c>
      <c r="HX102">
        <v>0</v>
      </c>
      <c r="HY102">
        <v>-2.5272199999999998</v>
      </c>
      <c r="HZ102">
        <v>0</v>
      </c>
      <c r="IA102">
        <v>16.86</v>
      </c>
      <c r="IB102">
        <v>0</v>
      </c>
      <c r="IC102">
        <v>0</v>
      </c>
      <c r="ID102">
        <v>0</v>
      </c>
      <c r="IE102">
        <v>0</v>
      </c>
      <c r="IF102">
        <v>0</v>
      </c>
      <c r="IG102">
        <v>0</v>
      </c>
      <c r="IH102">
        <v>0</v>
      </c>
      <c r="II102">
        <v>0</v>
      </c>
      <c r="IJ102">
        <v>0</v>
      </c>
      <c r="IK102">
        <v>8.1061300000000003</v>
      </c>
      <c r="IL102">
        <v>0</v>
      </c>
      <c r="IM102">
        <v>0</v>
      </c>
      <c r="IN102">
        <v>8.11</v>
      </c>
      <c r="IO102">
        <v>0.48647000000000001</v>
      </c>
      <c r="IP102">
        <v>0.29518800000000001</v>
      </c>
      <c r="IQ102">
        <v>0.96829600000000005</v>
      </c>
      <c r="IR102">
        <v>0</v>
      </c>
      <c r="IS102">
        <v>9.5649100000000001E-2</v>
      </c>
      <c r="IT102">
        <v>7.10534</v>
      </c>
      <c r="IU102">
        <v>0.97429699999999997</v>
      </c>
      <c r="IV102">
        <v>8.7091100000000008</v>
      </c>
      <c r="IW102">
        <v>2.6663000000000001</v>
      </c>
      <c r="IX102">
        <v>4.1689299999999996</v>
      </c>
      <c r="IY102">
        <v>0.49641299999999999</v>
      </c>
      <c r="IZ102">
        <v>0</v>
      </c>
      <c r="JA102">
        <v>-1.2161299999999999</v>
      </c>
      <c r="JB102">
        <v>0</v>
      </c>
      <c r="JC102">
        <v>16.040800000000001</v>
      </c>
      <c r="JD102">
        <v>0.48844100000000001</v>
      </c>
      <c r="JE102">
        <v>0.29534700000000003</v>
      </c>
      <c r="JF102">
        <v>0.969337</v>
      </c>
      <c r="JG102">
        <v>0</v>
      </c>
      <c r="JH102">
        <v>9.5639299999999997E-2</v>
      </c>
      <c r="JI102">
        <v>2.3016299999999998</v>
      </c>
      <c r="JJ102">
        <v>0.97429699999999997</v>
      </c>
      <c r="JK102">
        <v>3.9081899999999998</v>
      </c>
      <c r="JL102">
        <v>2.6663000000000001</v>
      </c>
      <c r="JM102">
        <v>4.1688799999999997</v>
      </c>
      <c r="JN102">
        <v>0.49641299999999999</v>
      </c>
      <c r="JO102">
        <v>0</v>
      </c>
      <c r="JP102">
        <v>-1.2164999999999999</v>
      </c>
      <c r="JQ102">
        <v>0</v>
      </c>
      <c r="JR102">
        <v>11.239800000000001</v>
      </c>
    </row>
    <row r="103" spans="2:278" x14ac:dyDescent="0.3">
      <c r="B103" s="20">
        <v>45968.656759259262</v>
      </c>
      <c r="C103" t="s">
        <v>204</v>
      </c>
      <c r="D103" t="s">
        <v>268</v>
      </c>
      <c r="E103" t="s">
        <v>269</v>
      </c>
      <c r="F103" t="s">
        <v>243</v>
      </c>
      <c r="G103">
        <v>39264</v>
      </c>
      <c r="H103">
        <v>39372</v>
      </c>
      <c r="I103" t="s">
        <v>72</v>
      </c>
      <c r="J103" s="14">
        <v>0.15138888888888888</v>
      </c>
      <c r="K103" t="s">
        <v>74</v>
      </c>
      <c r="L103">
        <v>-1.41</v>
      </c>
      <c r="M103" t="s">
        <v>73</v>
      </c>
      <c r="N103" t="s">
        <v>73</v>
      </c>
      <c r="O103" t="s">
        <v>270</v>
      </c>
      <c r="P103">
        <v>4420.6499999999996</v>
      </c>
      <c r="Q103">
        <v>9582.25</v>
      </c>
      <c r="R103">
        <v>22443.8</v>
      </c>
      <c r="S103">
        <v>0</v>
      </c>
      <c r="T103">
        <v>1264.68</v>
      </c>
      <c r="U103">
        <v>418.387</v>
      </c>
      <c r="V103">
        <v>22939</v>
      </c>
      <c r="W103">
        <v>-49855.199999999997</v>
      </c>
      <c r="X103">
        <v>58722.1</v>
      </c>
      <c r="Y103">
        <v>25900</v>
      </c>
      <c r="Z103">
        <v>9447.57</v>
      </c>
      <c r="AA103">
        <v>0</v>
      </c>
      <c r="AB103">
        <v>-110924</v>
      </c>
      <c r="AC103">
        <v>0</v>
      </c>
      <c r="AD103">
        <v>44214.5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3461.24</v>
      </c>
      <c r="AK103">
        <v>0</v>
      </c>
      <c r="AL103">
        <v>3461.24</v>
      </c>
      <c r="AM103">
        <v>0</v>
      </c>
      <c r="AN103">
        <v>1349.87</v>
      </c>
      <c r="AO103">
        <v>0</v>
      </c>
      <c r="AP103">
        <v>0</v>
      </c>
      <c r="AQ103">
        <v>4811.1099999999997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0.937469</v>
      </c>
      <c r="BF103">
        <v>1.7283900000000001</v>
      </c>
      <c r="BG103">
        <v>3.88503</v>
      </c>
      <c r="BH103">
        <v>0</v>
      </c>
      <c r="BI103">
        <v>0.24688299999999999</v>
      </c>
      <c r="BJ103">
        <v>10.6812</v>
      </c>
      <c r="BK103">
        <v>3.89072</v>
      </c>
      <c r="BL103">
        <v>0</v>
      </c>
      <c r="BM103">
        <v>6.9758800000000001</v>
      </c>
      <c r="BN103">
        <v>10.2422</v>
      </c>
      <c r="BO103">
        <v>8.48062</v>
      </c>
      <c r="BP103">
        <v>1.7531300000000001</v>
      </c>
      <c r="BQ103">
        <v>0</v>
      </c>
      <c r="BR103">
        <v>-14.393800000000001</v>
      </c>
      <c r="BS103">
        <v>0</v>
      </c>
      <c r="BT103">
        <v>27.451799999999999</v>
      </c>
      <c r="BU103">
        <v>12.732200000000001</v>
      </c>
      <c r="BV103">
        <v>14.7196</v>
      </c>
      <c r="BW103">
        <v>0</v>
      </c>
      <c r="BX103">
        <v>0</v>
      </c>
      <c r="BZ103">
        <v>0</v>
      </c>
      <c r="CA103">
        <v>0</v>
      </c>
      <c r="CC103">
        <v>0</v>
      </c>
      <c r="CE103">
        <v>0.34399999999999997</v>
      </c>
      <c r="CG103" t="s">
        <v>73</v>
      </c>
      <c r="CH103" t="s">
        <v>73</v>
      </c>
      <c r="CI103" t="s">
        <v>270</v>
      </c>
      <c r="CJ103">
        <v>5504.92</v>
      </c>
      <c r="CK103">
        <v>11332.7</v>
      </c>
      <c r="CL103">
        <v>22466.799999999999</v>
      </c>
      <c r="CM103">
        <v>0</v>
      </c>
      <c r="CN103">
        <v>1264.56</v>
      </c>
      <c r="CO103">
        <v>51416</v>
      </c>
      <c r="CP103">
        <v>22939</v>
      </c>
      <c r="CQ103">
        <v>3965.98</v>
      </c>
      <c r="CR103">
        <v>58722.1</v>
      </c>
      <c r="CS103">
        <v>25898.7</v>
      </c>
      <c r="CT103">
        <v>9447.57</v>
      </c>
      <c r="CU103">
        <v>0</v>
      </c>
      <c r="CV103">
        <v>-110958</v>
      </c>
      <c r="CW103">
        <v>0</v>
      </c>
      <c r="CX103">
        <v>98034.4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1349.87</v>
      </c>
      <c r="DI103">
        <v>0</v>
      </c>
      <c r="DJ103">
        <v>0</v>
      </c>
      <c r="DK103">
        <v>1349.87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1.1680600000000001</v>
      </c>
      <c r="DZ103">
        <v>2.0840399999999999</v>
      </c>
      <c r="EA103">
        <v>3.8889399999999998</v>
      </c>
      <c r="EB103">
        <v>0</v>
      </c>
      <c r="EC103">
        <v>0.24685599999999999</v>
      </c>
      <c r="ED103">
        <v>8.6990499999999997</v>
      </c>
      <c r="EE103">
        <v>3.89072</v>
      </c>
      <c r="EF103">
        <v>5.5794600000000001</v>
      </c>
      <c r="EG103">
        <v>10.2422</v>
      </c>
      <c r="EH103">
        <v>8.4804200000000005</v>
      </c>
      <c r="EI103">
        <v>1.7531300000000001</v>
      </c>
      <c r="EJ103">
        <v>0</v>
      </c>
      <c r="EK103">
        <v>-14.398199999999999</v>
      </c>
      <c r="EL103">
        <v>0</v>
      </c>
      <c r="EM103">
        <v>26.055199999999999</v>
      </c>
      <c r="EN103">
        <v>21.9542</v>
      </c>
      <c r="EO103">
        <v>4.1010200000000001</v>
      </c>
      <c r="EP103">
        <v>0</v>
      </c>
      <c r="EQ103">
        <v>0</v>
      </c>
      <c r="ES103">
        <v>0</v>
      </c>
      <c r="ET103">
        <v>0</v>
      </c>
      <c r="EV103">
        <v>0</v>
      </c>
      <c r="EW103">
        <v>1.73952</v>
      </c>
      <c r="EX103">
        <v>0.22306400000000001</v>
      </c>
      <c r="EY103">
        <v>2.5590999999999999</v>
      </c>
      <c r="EZ103">
        <v>0</v>
      </c>
      <c r="FA103">
        <v>0.31082300000000002</v>
      </c>
      <c r="FB103">
        <v>2.2312200000000001E-2</v>
      </c>
      <c r="FC103">
        <v>2.4754700000000001</v>
      </c>
      <c r="FD103">
        <v>7.1467700000000001</v>
      </c>
      <c r="FE103">
        <v>6.7444300000000004</v>
      </c>
      <c r="FF103">
        <v>2.3343099999999999</v>
      </c>
      <c r="FG103">
        <v>1.0952500000000001</v>
      </c>
      <c r="FH103">
        <v>0</v>
      </c>
      <c r="FI103">
        <v>-0.18351999999999999</v>
      </c>
      <c r="FJ103">
        <v>0</v>
      </c>
      <c r="FK103">
        <v>17.320799999999998</v>
      </c>
      <c r="FL103">
        <v>2.1788400000000001</v>
      </c>
      <c r="FM103">
        <v>0.31783299999999998</v>
      </c>
      <c r="FN103">
        <v>2.56182</v>
      </c>
      <c r="FO103">
        <v>0</v>
      </c>
      <c r="FP103">
        <v>0.31074000000000002</v>
      </c>
      <c r="FQ103">
        <v>4.3693</v>
      </c>
      <c r="FR103">
        <v>2.4754700000000001</v>
      </c>
      <c r="FS103">
        <v>12.0304</v>
      </c>
      <c r="FT103">
        <v>6.7444300000000004</v>
      </c>
      <c r="FU103">
        <v>2.3341599999999998</v>
      </c>
      <c r="FV103">
        <v>1.0952500000000001</v>
      </c>
      <c r="FW103">
        <v>0</v>
      </c>
      <c r="FX103">
        <v>-0.18357699999999999</v>
      </c>
      <c r="FY103">
        <v>0</v>
      </c>
      <c r="FZ103">
        <v>22.2043</v>
      </c>
      <c r="GA103" t="s">
        <v>275</v>
      </c>
      <c r="GB103" t="s">
        <v>353</v>
      </c>
      <c r="GC103" t="s">
        <v>244</v>
      </c>
      <c r="GF103" t="s">
        <v>354</v>
      </c>
      <c r="GG103" t="s">
        <v>355</v>
      </c>
      <c r="GH103" t="s">
        <v>356</v>
      </c>
      <c r="GK103">
        <v>0.81494</v>
      </c>
      <c r="GL103">
        <v>0.49978899999999998</v>
      </c>
      <c r="GM103">
        <v>2.01159</v>
      </c>
      <c r="GN103">
        <v>0</v>
      </c>
      <c r="GO103">
        <v>0.19871</v>
      </c>
      <c r="GP103">
        <v>2.2841E-2</v>
      </c>
      <c r="GQ103">
        <v>2.02406</v>
      </c>
      <c r="GR103">
        <v>3.03</v>
      </c>
      <c r="GS103">
        <v>5.5391300000000001</v>
      </c>
      <c r="GT103">
        <v>2.1944400000000002</v>
      </c>
      <c r="GU103">
        <v>1.03128</v>
      </c>
      <c r="GV103">
        <v>0</v>
      </c>
      <c r="GW103">
        <v>-2.5264500000000001</v>
      </c>
      <c r="GX103">
        <v>0</v>
      </c>
      <c r="GY103">
        <v>11.79</v>
      </c>
      <c r="GZ103">
        <v>0</v>
      </c>
      <c r="HA103">
        <v>0</v>
      </c>
      <c r="HB103">
        <v>0</v>
      </c>
      <c r="HC103">
        <v>0</v>
      </c>
      <c r="HD103">
        <v>0</v>
      </c>
      <c r="HE103">
        <v>20.7851</v>
      </c>
      <c r="HF103">
        <v>0</v>
      </c>
      <c r="HG103">
        <v>20.79</v>
      </c>
      <c r="HH103">
        <v>0</v>
      </c>
      <c r="HI103">
        <v>8.1061300000000003</v>
      </c>
      <c r="HJ103">
        <v>0</v>
      </c>
      <c r="HK103">
        <v>0</v>
      </c>
      <c r="HL103">
        <v>28.9</v>
      </c>
      <c r="HM103">
        <v>1.0147200000000001</v>
      </c>
      <c r="HN103">
        <v>0.61357099999999998</v>
      </c>
      <c r="HO103">
        <v>2.01376</v>
      </c>
      <c r="HP103">
        <v>0</v>
      </c>
      <c r="HQ103">
        <v>0.198687</v>
      </c>
      <c r="HR103">
        <v>4.7815399999999997</v>
      </c>
      <c r="HS103">
        <v>2.02406</v>
      </c>
      <c r="HT103">
        <v>8.1</v>
      </c>
      <c r="HU103">
        <v>5.5391300000000001</v>
      </c>
      <c r="HV103">
        <v>2.1943299999999999</v>
      </c>
      <c r="HW103">
        <v>1.03128</v>
      </c>
      <c r="HX103">
        <v>0</v>
      </c>
      <c r="HY103">
        <v>-2.5272199999999998</v>
      </c>
      <c r="HZ103">
        <v>0</v>
      </c>
      <c r="IA103">
        <v>16.86</v>
      </c>
      <c r="IB103">
        <v>0</v>
      </c>
      <c r="IC103">
        <v>0</v>
      </c>
      <c r="ID103">
        <v>0</v>
      </c>
      <c r="IE103">
        <v>0</v>
      </c>
      <c r="IF103">
        <v>0</v>
      </c>
      <c r="IG103">
        <v>0</v>
      </c>
      <c r="IH103">
        <v>0</v>
      </c>
      <c r="II103">
        <v>0</v>
      </c>
      <c r="IJ103">
        <v>0</v>
      </c>
      <c r="IK103">
        <v>8.1061300000000003</v>
      </c>
      <c r="IL103">
        <v>0</v>
      </c>
      <c r="IM103">
        <v>0</v>
      </c>
      <c r="IN103">
        <v>8.11</v>
      </c>
      <c r="IO103">
        <v>0.39227800000000002</v>
      </c>
      <c r="IP103">
        <v>0.24057700000000001</v>
      </c>
      <c r="IQ103">
        <v>0.96829600000000005</v>
      </c>
      <c r="IR103">
        <v>0</v>
      </c>
      <c r="IS103">
        <v>9.5650600000000002E-2</v>
      </c>
      <c r="IT103">
        <v>7.9921300000000004</v>
      </c>
      <c r="IU103">
        <v>0.97429699999999997</v>
      </c>
      <c r="IV103">
        <v>9.4471000000000007</v>
      </c>
      <c r="IW103">
        <v>2.6663000000000001</v>
      </c>
      <c r="IX103">
        <v>4.1689299999999996</v>
      </c>
      <c r="IY103">
        <v>0.49641299999999999</v>
      </c>
      <c r="IZ103">
        <v>0</v>
      </c>
      <c r="JA103">
        <v>-1.2161299999999999</v>
      </c>
      <c r="JB103">
        <v>0</v>
      </c>
      <c r="JC103">
        <v>16.778700000000001</v>
      </c>
      <c r="JD103">
        <v>0.48844100000000001</v>
      </c>
      <c r="JE103">
        <v>0.29534700000000003</v>
      </c>
      <c r="JF103">
        <v>0.969337</v>
      </c>
      <c r="JG103">
        <v>0</v>
      </c>
      <c r="JH103">
        <v>9.5639299999999997E-2</v>
      </c>
      <c r="JI103">
        <v>2.3016299999999998</v>
      </c>
      <c r="JJ103">
        <v>0.97429699999999997</v>
      </c>
      <c r="JK103">
        <v>3.9081899999999998</v>
      </c>
      <c r="JL103">
        <v>2.6663000000000001</v>
      </c>
      <c r="JM103">
        <v>4.1688799999999997</v>
      </c>
      <c r="JN103">
        <v>0.49641299999999999</v>
      </c>
      <c r="JO103">
        <v>0</v>
      </c>
      <c r="JP103">
        <v>-1.2164999999999999</v>
      </c>
      <c r="JQ103">
        <v>0</v>
      </c>
      <c r="JR103">
        <v>11.239800000000001</v>
      </c>
    </row>
    <row r="104" spans="2:278" x14ac:dyDescent="0.3">
      <c r="B104" s="20">
        <v>45968.659351851849</v>
      </c>
      <c r="C104" t="s">
        <v>205</v>
      </c>
      <c r="D104" t="s">
        <v>268</v>
      </c>
      <c r="E104" t="s">
        <v>269</v>
      </c>
      <c r="F104" t="s">
        <v>243</v>
      </c>
      <c r="G104">
        <v>39264</v>
      </c>
      <c r="H104">
        <v>39372</v>
      </c>
      <c r="I104" t="s">
        <v>72</v>
      </c>
      <c r="J104" s="14">
        <v>0.15138888888888888</v>
      </c>
      <c r="K104" t="s">
        <v>74</v>
      </c>
      <c r="L104">
        <v>-3.04</v>
      </c>
      <c r="M104" t="s">
        <v>73</v>
      </c>
      <c r="N104" t="s">
        <v>73</v>
      </c>
      <c r="O104" t="s">
        <v>270</v>
      </c>
      <c r="P104">
        <v>11578.3</v>
      </c>
      <c r="Q104">
        <v>9406.31</v>
      </c>
      <c r="R104">
        <v>23060</v>
      </c>
      <c r="S104">
        <v>0</v>
      </c>
      <c r="T104">
        <v>1176.52</v>
      </c>
      <c r="U104">
        <v>418.387</v>
      </c>
      <c r="V104">
        <v>22939</v>
      </c>
      <c r="W104">
        <v>-42345.5</v>
      </c>
      <c r="X104">
        <v>58722.1</v>
      </c>
      <c r="Y104">
        <v>25568.400000000001</v>
      </c>
      <c r="Z104">
        <v>9447.57</v>
      </c>
      <c r="AA104">
        <v>0</v>
      </c>
      <c r="AB104">
        <v>-110924</v>
      </c>
      <c r="AC104">
        <v>0</v>
      </c>
      <c r="AD104">
        <v>51392.6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3461.24</v>
      </c>
      <c r="AK104">
        <v>0</v>
      </c>
      <c r="AL104">
        <v>3461.24</v>
      </c>
      <c r="AM104">
        <v>0</v>
      </c>
      <c r="AN104">
        <v>1349.87</v>
      </c>
      <c r="AO104">
        <v>0</v>
      </c>
      <c r="AP104">
        <v>0</v>
      </c>
      <c r="AQ104">
        <v>4811.1099999999997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2.4013399999999998</v>
      </c>
      <c r="BF104">
        <v>1.7863599999999999</v>
      </c>
      <c r="BG104">
        <v>4.0208599999999999</v>
      </c>
      <c r="BH104">
        <v>0</v>
      </c>
      <c r="BI104">
        <v>0.22900200000000001</v>
      </c>
      <c r="BJ104">
        <v>10.6812</v>
      </c>
      <c r="BK104">
        <v>3.89072</v>
      </c>
      <c r="BL104">
        <v>0</v>
      </c>
      <c r="BM104">
        <v>8.6156699999999997</v>
      </c>
      <c r="BN104">
        <v>10.2422</v>
      </c>
      <c r="BO104">
        <v>8.4273799999999994</v>
      </c>
      <c r="BP104">
        <v>1.7531300000000001</v>
      </c>
      <c r="BQ104">
        <v>0</v>
      </c>
      <c r="BR104">
        <v>-14.393800000000001</v>
      </c>
      <c r="BS104">
        <v>0</v>
      </c>
      <c r="BT104">
        <v>29.038399999999999</v>
      </c>
      <c r="BU104">
        <v>14.3188</v>
      </c>
      <c r="BV104">
        <v>14.7196</v>
      </c>
      <c r="BW104">
        <v>0</v>
      </c>
      <c r="BX104">
        <v>0</v>
      </c>
      <c r="BZ104">
        <v>0</v>
      </c>
      <c r="CA104">
        <v>0</v>
      </c>
      <c r="CC104">
        <v>0</v>
      </c>
      <c r="CE104">
        <v>0.34399999999999997</v>
      </c>
      <c r="CG104" t="s">
        <v>73</v>
      </c>
      <c r="CH104" t="s">
        <v>73</v>
      </c>
      <c r="CI104" t="s">
        <v>270</v>
      </c>
      <c r="CJ104">
        <v>5504.92</v>
      </c>
      <c r="CK104">
        <v>11332.7</v>
      </c>
      <c r="CL104">
        <v>22466.799999999999</v>
      </c>
      <c r="CM104">
        <v>0</v>
      </c>
      <c r="CN104">
        <v>1264.56</v>
      </c>
      <c r="CO104">
        <v>51416</v>
      </c>
      <c r="CP104">
        <v>22939</v>
      </c>
      <c r="CQ104">
        <v>3965.98</v>
      </c>
      <c r="CR104">
        <v>58722.1</v>
      </c>
      <c r="CS104">
        <v>25898.7</v>
      </c>
      <c r="CT104">
        <v>9447.57</v>
      </c>
      <c r="CU104">
        <v>0</v>
      </c>
      <c r="CV104">
        <v>-110958</v>
      </c>
      <c r="CW104">
        <v>0</v>
      </c>
      <c r="CX104">
        <v>98034.4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1349.87</v>
      </c>
      <c r="DI104">
        <v>0</v>
      </c>
      <c r="DJ104">
        <v>0</v>
      </c>
      <c r="DK104">
        <v>1349.87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1.1680600000000001</v>
      </c>
      <c r="DZ104">
        <v>2.0840399999999999</v>
      </c>
      <c r="EA104">
        <v>3.8889399999999998</v>
      </c>
      <c r="EB104">
        <v>0</v>
      </c>
      <c r="EC104">
        <v>0.24685599999999999</v>
      </c>
      <c r="ED104">
        <v>8.6990499999999997</v>
      </c>
      <c r="EE104">
        <v>3.89072</v>
      </c>
      <c r="EF104">
        <v>5.5794600000000001</v>
      </c>
      <c r="EG104">
        <v>10.2422</v>
      </c>
      <c r="EH104">
        <v>8.4804200000000005</v>
      </c>
      <c r="EI104">
        <v>1.7531300000000001</v>
      </c>
      <c r="EJ104">
        <v>0</v>
      </c>
      <c r="EK104">
        <v>-14.398199999999999</v>
      </c>
      <c r="EL104">
        <v>0</v>
      </c>
      <c r="EM104">
        <v>26.055199999999999</v>
      </c>
      <c r="EN104">
        <v>21.9542</v>
      </c>
      <c r="EO104">
        <v>4.1010200000000001</v>
      </c>
      <c r="EP104">
        <v>0</v>
      </c>
      <c r="EQ104">
        <v>0</v>
      </c>
      <c r="ES104">
        <v>0</v>
      </c>
      <c r="ET104">
        <v>0</v>
      </c>
      <c r="EV104">
        <v>0</v>
      </c>
      <c r="EW104">
        <v>4.1244300000000003</v>
      </c>
      <c r="EX104">
        <v>0.22859499999999999</v>
      </c>
      <c r="EY104">
        <v>2.8216999999999999</v>
      </c>
      <c r="EZ104">
        <v>0</v>
      </c>
      <c r="FA104">
        <v>0.28318700000000002</v>
      </c>
      <c r="FB104">
        <v>2.2312200000000001E-2</v>
      </c>
      <c r="FC104">
        <v>2.4754700000000001</v>
      </c>
      <c r="FD104">
        <v>9.7721800000000005</v>
      </c>
      <c r="FE104">
        <v>6.7444300000000004</v>
      </c>
      <c r="FF104">
        <v>2.3055699999999999</v>
      </c>
      <c r="FG104">
        <v>1.0952500000000001</v>
      </c>
      <c r="FH104">
        <v>0</v>
      </c>
      <c r="FI104">
        <v>-0.18351999999999999</v>
      </c>
      <c r="FJ104">
        <v>0</v>
      </c>
      <c r="FK104">
        <v>19.917400000000001</v>
      </c>
      <c r="FL104">
        <v>2.1788400000000001</v>
      </c>
      <c r="FM104">
        <v>0.31783299999999998</v>
      </c>
      <c r="FN104">
        <v>2.56182</v>
      </c>
      <c r="FO104">
        <v>0</v>
      </c>
      <c r="FP104">
        <v>0.31074000000000002</v>
      </c>
      <c r="FQ104">
        <v>4.3693</v>
      </c>
      <c r="FR104">
        <v>2.4754700000000001</v>
      </c>
      <c r="FS104">
        <v>12.0304</v>
      </c>
      <c r="FT104">
        <v>6.7444300000000004</v>
      </c>
      <c r="FU104">
        <v>2.3341599999999998</v>
      </c>
      <c r="FV104">
        <v>1.0952500000000001</v>
      </c>
      <c r="FW104">
        <v>0</v>
      </c>
      <c r="FX104">
        <v>-0.18357699999999999</v>
      </c>
      <c r="FY104">
        <v>0</v>
      </c>
      <c r="FZ104">
        <v>22.2043</v>
      </c>
      <c r="GA104" t="s">
        <v>275</v>
      </c>
      <c r="GB104" t="s">
        <v>353</v>
      </c>
      <c r="GC104" t="s">
        <v>244</v>
      </c>
      <c r="GF104" t="s">
        <v>354</v>
      </c>
      <c r="GG104" t="s">
        <v>355</v>
      </c>
      <c r="GH104" t="s">
        <v>356</v>
      </c>
      <c r="GK104">
        <v>2.03138</v>
      </c>
      <c r="GL104">
        <v>0.528721</v>
      </c>
      <c r="GM104">
        <v>2.1457299999999999</v>
      </c>
      <c r="GN104">
        <v>0</v>
      </c>
      <c r="GO104">
        <v>0.18398999999999999</v>
      </c>
      <c r="GP104">
        <v>2.2841E-2</v>
      </c>
      <c r="GQ104">
        <v>2.02406</v>
      </c>
      <c r="GR104">
        <v>4.4000000000000004</v>
      </c>
      <c r="GS104">
        <v>5.5391300000000001</v>
      </c>
      <c r="GT104">
        <v>2.16614</v>
      </c>
      <c r="GU104">
        <v>1.03128</v>
      </c>
      <c r="GV104">
        <v>0</v>
      </c>
      <c r="GW104">
        <v>-2.5264500000000001</v>
      </c>
      <c r="GX104">
        <v>0</v>
      </c>
      <c r="GY104">
        <v>13.14</v>
      </c>
      <c r="GZ104">
        <v>0</v>
      </c>
      <c r="HA104">
        <v>0</v>
      </c>
      <c r="HB104">
        <v>0</v>
      </c>
      <c r="HC104">
        <v>0</v>
      </c>
      <c r="HD104">
        <v>0</v>
      </c>
      <c r="HE104">
        <v>20.7851</v>
      </c>
      <c r="HF104">
        <v>0</v>
      </c>
      <c r="HG104">
        <v>20.79</v>
      </c>
      <c r="HH104">
        <v>0</v>
      </c>
      <c r="HI104">
        <v>8.1061300000000003</v>
      </c>
      <c r="HJ104">
        <v>0</v>
      </c>
      <c r="HK104">
        <v>0</v>
      </c>
      <c r="HL104">
        <v>28.9</v>
      </c>
      <c r="HM104">
        <v>1.0147200000000001</v>
      </c>
      <c r="HN104">
        <v>0.61357099999999998</v>
      </c>
      <c r="HO104">
        <v>2.01376</v>
      </c>
      <c r="HP104">
        <v>0</v>
      </c>
      <c r="HQ104">
        <v>0.198687</v>
      </c>
      <c r="HR104">
        <v>4.7815399999999997</v>
      </c>
      <c r="HS104">
        <v>2.02406</v>
      </c>
      <c r="HT104">
        <v>8.1</v>
      </c>
      <c r="HU104">
        <v>5.5391300000000001</v>
      </c>
      <c r="HV104">
        <v>2.1943299999999999</v>
      </c>
      <c r="HW104">
        <v>1.03128</v>
      </c>
      <c r="HX104">
        <v>0</v>
      </c>
      <c r="HY104">
        <v>-2.5272199999999998</v>
      </c>
      <c r="HZ104">
        <v>0</v>
      </c>
      <c r="IA104">
        <v>16.86</v>
      </c>
      <c r="IB104">
        <v>0</v>
      </c>
      <c r="IC104">
        <v>0</v>
      </c>
      <c r="ID104">
        <v>0</v>
      </c>
      <c r="IE104">
        <v>0</v>
      </c>
      <c r="IF104">
        <v>0</v>
      </c>
      <c r="IG104">
        <v>0</v>
      </c>
      <c r="IH104">
        <v>0</v>
      </c>
      <c r="II104">
        <v>0</v>
      </c>
      <c r="IJ104">
        <v>0</v>
      </c>
      <c r="IK104">
        <v>8.1061300000000003</v>
      </c>
      <c r="IL104">
        <v>0</v>
      </c>
      <c r="IM104">
        <v>0</v>
      </c>
      <c r="IN104">
        <v>8.11</v>
      </c>
      <c r="IO104">
        <v>0.97781799999999996</v>
      </c>
      <c r="IP104">
        <v>0.25450400000000001</v>
      </c>
      <c r="IQ104">
        <v>1.0328599999999999</v>
      </c>
      <c r="IR104">
        <v>0</v>
      </c>
      <c r="IS104">
        <v>8.8565000000000005E-2</v>
      </c>
      <c r="IT104">
        <v>7.9921300000000004</v>
      </c>
      <c r="IU104">
        <v>0.97429699999999997</v>
      </c>
      <c r="IV104">
        <v>10.103999999999999</v>
      </c>
      <c r="IW104">
        <v>2.6663000000000001</v>
      </c>
      <c r="IX104">
        <v>4.1553100000000001</v>
      </c>
      <c r="IY104">
        <v>0.49641299999999999</v>
      </c>
      <c r="IZ104">
        <v>0</v>
      </c>
      <c r="JA104">
        <v>-1.2161299999999999</v>
      </c>
      <c r="JB104">
        <v>0</v>
      </c>
      <c r="JC104">
        <v>17.4221</v>
      </c>
      <c r="JD104">
        <v>0.48844100000000001</v>
      </c>
      <c r="JE104">
        <v>0.29534700000000003</v>
      </c>
      <c r="JF104">
        <v>0.969337</v>
      </c>
      <c r="JG104">
        <v>0</v>
      </c>
      <c r="JH104">
        <v>9.5639299999999997E-2</v>
      </c>
      <c r="JI104">
        <v>2.3016299999999998</v>
      </c>
      <c r="JJ104">
        <v>0.97429699999999997</v>
      </c>
      <c r="JK104">
        <v>3.9081899999999998</v>
      </c>
      <c r="JL104">
        <v>2.6663000000000001</v>
      </c>
      <c r="JM104">
        <v>4.1688799999999997</v>
      </c>
      <c r="JN104">
        <v>0.49641299999999999</v>
      </c>
      <c r="JO104">
        <v>0</v>
      </c>
      <c r="JP104">
        <v>-1.2164999999999999</v>
      </c>
      <c r="JQ104">
        <v>0</v>
      </c>
      <c r="JR104">
        <v>11.239800000000001</v>
      </c>
    </row>
    <row r="105" spans="2:278" x14ac:dyDescent="0.3">
      <c r="B105" s="20">
        <v>45968.664097222223</v>
      </c>
      <c r="C105" t="s">
        <v>206</v>
      </c>
      <c r="D105" t="s">
        <v>272</v>
      </c>
      <c r="E105" t="s">
        <v>269</v>
      </c>
      <c r="F105" t="s">
        <v>243</v>
      </c>
      <c r="G105">
        <v>112641</v>
      </c>
      <c r="H105">
        <v>140925</v>
      </c>
      <c r="I105" t="s">
        <v>72</v>
      </c>
      <c r="J105" s="14">
        <v>0.28125</v>
      </c>
      <c r="K105" t="s">
        <v>74</v>
      </c>
      <c r="L105">
        <v>-0.37</v>
      </c>
      <c r="M105" t="s">
        <v>73</v>
      </c>
      <c r="N105" t="s">
        <v>73</v>
      </c>
      <c r="O105" t="s">
        <v>352</v>
      </c>
      <c r="P105">
        <v>10816.6</v>
      </c>
      <c r="Q105">
        <v>77466.100000000006</v>
      </c>
      <c r="R105">
        <v>74981.399999999994</v>
      </c>
      <c r="S105">
        <v>0</v>
      </c>
      <c r="T105">
        <v>4411.5200000000004</v>
      </c>
      <c r="U105">
        <v>156453</v>
      </c>
      <c r="V105">
        <v>131792</v>
      </c>
      <c r="W105">
        <v>44041.9</v>
      </c>
      <c r="X105">
        <v>207472</v>
      </c>
      <c r="Y105">
        <v>144322</v>
      </c>
      <c r="Z105">
        <v>22796.6</v>
      </c>
      <c r="AA105">
        <v>64156.7</v>
      </c>
      <c r="AB105">
        <v>-416986</v>
      </c>
      <c r="AC105">
        <v>5106.62</v>
      </c>
      <c r="AD105">
        <v>482789</v>
      </c>
      <c r="AE105">
        <v>1561.35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1561.35</v>
      </c>
      <c r="AM105">
        <v>0</v>
      </c>
      <c r="AN105">
        <v>0</v>
      </c>
      <c r="AO105">
        <v>0</v>
      </c>
      <c r="AP105">
        <v>0</v>
      </c>
      <c r="AQ105">
        <v>1561.35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1.6337999999999999</v>
      </c>
      <c r="BF105">
        <v>3.9753400000000001</v>
      </c>
      <c r="BG105">
        <v>4.2753800000000002</v>
      </c>
      <c r="BH105">
        <v>0</v>
      </c>
      <c r="BI105">
        <v>0.28854400000000002</v>
      </c>
      <c r="BJ105">
        <v>8.9107599999999998</v>
      </c>
      <c r="BK105">
        <v>6.8786199999999997</v>
      </c>
      <c r="BL105">
        <v>0</v>
      </c>
      <c r="BM105">
        <v>7.5307700000000004</v>
      </c>
      <c r="BN105">
        <v>11.432</v>
      </c>
      <c r="BO105">
        <v>8.3526000000000007</v>
      </c>
      <c r="BP105">
        <v>1.4745600000000001</v>
      </c>
      <c r="BQ105">
        <v>3.8196099999999999</v>
      </c>
      <c r="BR105">
        <v>-17.818100000000001</v>
      </c>
      <c r="BS105">
        <v>-0.61352899999999999</v>
      </c>
      <c r="BT105">
        <v>32.609499999999997</v>
      </c>
      <c r="BU105">
        <v>31.7834</v>
      </c>
      <c r="BV105">
        <v>0.82610399999999995</v>
      </c>
      <c r="BW105">
        <v>0</v>
      </c>
      <c r="BX105">
        <v>0</v>
      </c>
      <c r="BZ105">
        <v>0</v>
      </c>
      <c r="CA105">
        <v>0</v>
      </c>
      <c r="CC105">
        <v>0</v>
      </c>
      <c r="CG105" t="s">
        <v>73</v>
      </c>
      <c r="CH105" t="s">
        <v>73</v>
      </c>
      <c r="CI105" t="s">
        <v>352</v>
      </c>
      <c r="CJ105">
        <v>10705.8</v>
      </c>
      <c r="CK105">
        <v>81078.600000000006</v>
      </c>
      <c r="CL105">
        <v>76205.5</v>
      </c>
      <c r="CM105">
        <v>0</v>
      </c>
      <c r="CN105">
        <v>3750.87</v>
      </c>
      <c r="CO105">
        <v>155005</v>
      </c>
      <c r="CP105">
        <v>134880</v>
      </c>
      <c r="CQ105">
        <v>35428.800000000003</v>
      </c>
      <c r="CR105">
        <v>207472</v>
      </c>
      <c r="CS105">
        <v>144314</v>
      </c>
      <c r="CT105">
        <v>22796.6</v>
      </c>
      <c r="CU105">
        <v>64156.7</v>
      </c>
      <c r="CV105">
        <v>-431225</v>
      </c>
      <c r="CW105">
        <v>5028.2</v>
      </c>
      <c r="CX105">
        <v>474168</v>
      </c>
      <c r="CY105">
        <v>1399.09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1399.09</v>
      </c>
      <c r="DG105">
        <v>0</v>
      </c>
      <c r="DH105">
        <v>0</v>
      </c>
      <c r="DI105">
        <v>0</v>
      </c>
      <c r="DJ105">
        <v>0</v>
      </c>
      <c r="DK105">
        <v>1399.09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1.5385</v>
      </c>
      <c r="DZ105">
        <v>4.1150200000000003</v>
      </c>
      <c r="EA105">
        <v>4.3190600000000003</v>
      </c>
      <c r="EB105">
        <v>0</v>
      </c>
      <c r="EC105">
        <v>0.25521899999999997</v>
      </c>
      <c r="ED105">
        <v>8.8046699999999998</v>
      </c>
      <c r="EE105">
        <v>6.9950000000000001</v>
      </c>
      <c r="EF105">
        <v>7.1623900000000003</v>
      </c>
      <c r="EG105">
        <v>11.432</v>
      </c>
      <c r="EH105">
        <v>8.3520900000000005</v>
      </c>
      <c r="EI105">
        <v>1.4745600000000001</v>
      </c>
      <c r="EJ105">
        <v>3.8196099999999999</v>
      </c>
      <c r="EK105">
        <v>-18.1662</v>
      </c>
      <c r="EL105">
        <v>-0.69888700000000004</v>
      </c>
      <c r="EM105">
        <v>32.240699999999997</v>
      </c>
      <c r="EN105">
        <v>31.502500000000001</v>
      </c>
      <c r="EO105">
        <v>0.73818799999999996</v>
      </c>
      <c r="EP105">
        <v>0</v>
      </c>
      <c r="EQ105">
        <v>0</v>
      </c>
      <c r="ES105">
        <v>0</v>
      </c>
      <c r="ET105">
        <v>0</v>
      </c>
      <c r="EV105">
        <v>0</v>
      </c>
      <c r="EW105">
        <v>4.5560600000000004</v>
      </c>
      <c r="EX105">
        <v>1.2992900000000001</v>
      </c>
      <c r="EY105">
        <v>7.1214599999999999</v>
      </c>
      <c r="EZ105">
        <v>0</v>
      </c>
      <c r="FA105">
        <v>0.97939900000000002</v>
      </c>
      <c r="FB105">
        <v>12.2483</v>
      </c>
      <c r="FC105">
        <v>9.0898000000000003</v>
      </c>
      <c r="FD105">
        <v>34.069800000000001</v>
      </c>
      <c r="FE105">
        <v>17.622399999999999</v>
      </c>
      <c r="FF105">
        <v>10.4497</v>
      </c>
      <c r="FG105">
        <v>2.6427900000000002</v>
      </c>
      <c r="FH105">
        <v>7.3238500000000002</v>
      </c>
      <c r="FI105">
        <v>-0.68989199999999995</v>
      </c>
      <c r="FJ105">
        <v>-0.534605</v>
      </c>
      <c r="FK105">
        <v>72.108599999999996</v>
      </c>
      <c r="FL105">
        <v>4.5338000000000003</v>
      </c>
      <c r="FM105">
        <v>1.2893699999999999</v>
      </c>
      <c r="FN105">
        <v>7.0801299999999996</v>
      </c>
      <c r="FO105">
        <v>0</v>
      </c>
      <c r="FP105">
        <v>0.92472299999999996</v>
      </c>
      <c r="FQ105">
        <v>12.1622</v>
      </c>
      <c r="FR105">
        <v>9.0968900000000001</v>
      </c>
      <c r="FS105">
        <v>33.825200000000002</v>
      </c>
      <c r="FT105">
        <v>17.622399999999999</v>
      </c>
      <c r="FU105">
        <v>10.4483</v>
      </c>
      <c r="FV105">
        <v>2.6427900000000002</v>
      </c>
      <c r="FW105">
        <v>7.3238500000000002</v>
      </c>
      <c r="FX105">
        <v>-0.71345000000000003</v>
      </c>
      <c r="FY105">
        <v>-0.54846499999999998</v>
      </c>
      <c r="FZ105">
        <v>71.862499999999997</v>
      </c>
      <c r="GA105" t="s">
        <v>275</v>
      </c>
      <c r="GB105" t="s">
        <v>353</v>
      </c>
      <c r="GC105" t="s">
        <v>244</v>
      </c>
      <c r="GD105" t="s">
        <v>276</v>
      </c>
      <c r="GE105" t="s">
        <v>277</v>
      </c>
      <c r="GF105" t="s">
        <v>354</v>
      </c>
      <c r="GG105" t="s">
        <v>355</v>
      </c>
      <c r="GH105" t="s">
        <v>356</v>
      </c>
      <c r="GK105">
        <v>2.0172400000000001</v>
      </c>
      <c r="GL105">
        <v>3.1850900000000002</v>
      </c>
      <c r="GM105">
        <v>6.1161700000000003</v>
      </c>
      <c r="GN105">
        <v>0</v>
      </c>
      <c r="GO105">
        <v>0.66493999999999998</v>
      </c>
      <c r="GP105">
        <v>14.0764</v>
      </c>
      <c r="GQ105">
        <v>9.9658499999999997</v>
      </c>
      <c r="GR105">
        <v>22.49</v>
      </c>
      <c r="GS105">
        <v>17.218800000000002</v>
      </c>
      <c r="GT105">
        <v>11.5679</v>
      </c>
      <c r="GU105">
        <v>2.4884300000000001</v>
      </c>
      <c r="GV105">
        <v>5.7858799999999997</v>
      </c>
      <c r="GW105">
        <v>-9.4974500000000006</v>
      </c>
      <c r="GX105">
        <v>-4.0487099999999998</v>
      </c>
      <c r="GY105">
        <v>59.56</v>
      </c>
      <c r="GZ105">
        <v>8.5301200000000001</v>
      </c>
      <c r="HA105">
        <v>0</v>
      </c>
      <c r="HB105">
        <v>0</v>
      </c>
      <c r="HC105">
        <v>0</v>
      </c>
      <c r="HD105">
        <v>0</v>
      </c>
      <c r="HE105">
        <v>0</v>
      </c>
      <c r="HF105">
        <v>0</v>
      </c>
      <c r="HG105">
        <v>8.5299999999999994</v>
      </c>
      <c r="HH105">
        <v>0</v>
      </c>
      <c r="HI105">
        <v>0</v>
      </c>
      <c r="HJ105">
        <v>0</v>
      </c>
      <c r="HK105">
        <v>0</v>
      </c>
      <c r="HL105">
        <v>8.5299999999999994</v>
      </c>
      <c r="HM105">
        <v>2.00047</v>
      </c>
      <c r="HN105">
        <v>3.2877999999999998</v>
      </c>
      <c r="HO105">
        <v>6.1551400000000003</v>
      </c>
      <c r="HP105">
        <v>0</v>
      </c>
      <c r="HQ105">
        <v>0.59034799999999998</v>
      </c>
      <c r="HR105">
        <v>13.875999999999999</v>
      </c>
      <c r="HS105">
        <v>10.0722</v>
      </c>
      <c r="HT105">
        <v>22.1</v>
      </c>
      <c r="HU105">
        <v>17.218800000000002</v>
      </c>
      <c r="HV105">
        <v>11.5669</v>
      </c>
      <c r="HW105">
        <v>2.4884300000000001</v>
      </c>
      <c r="HX105">
        <v>5.7858799999999997</v>
      </c>
      <c r="HY105">
        <v>-9.8217599999999994</v>
      </c>
      <c r="HZ105">
        <v>-4.0654000000000003</v>
      </c>
      <c r="IA105">
        <v>59.17</v>
      </c>
      <c r="IB105">
        <v>7.6436400000000004</v>
      </c>
      <c r="IC105">
        <v>0</v>
      </c>
      <c r="ID105">
        <v>0</v>
      </c>
      <c r="IE105">
        <v>0</v>
      </c>
      <c r="IF105">
        <v>0</v>
      </c>
      <c r="IG105">
        <v>0</v>
      </c>
      <c r="IH105">
        <v>0</v>
      </c>
      <c r="II105">
        <v>7.64</v>
      </c>
      <c r="IJ105">
        <v>0</v>
      </c>
      <c r="IK105">
        <v>0</v>
      </c>
      <c r="IL105">
        <v>0</v>
      </c>
      <c r="IM105">
        <v>0</v>
      </c>
      <c r="IN105">
        <v>7.64</v>
      </c>
      <c r="IO105">
        <v>1.59344</v>
      </c>
      <c r="IP105">
        <v>0.53442500000000004</v>
      </c>
      <c r="IQ105">
        <v>1.02623</v>
      </c>
      <c r="IR105">
        <v>0</v>
      </c>
      <c r="IS105">
        <v>0.11157</v>
      </c>
      <c r="IT105">
        <v>2.3618800000000002</v>
      </c>
      <c r="IU105">
        <v>1.6721699999999999</v>
      </c>
      <c r="IV105">
        <v>5.0267999999999997</v>
      </c>
      <c r="IW105">
        <v>2.8891399999999998</v>
      </c>
      <c r="IX105">
        <v>1.9409799999999999</v>
      </c>
      <c r="IY105">
        <v>0.41753299999999999</v>
      </c>
      <c r="IZ105">
        <v>0.97081200000000001</v>
      </c>
      <c r="JA105">
        <v>-1.59358</v>
      </c>
      <c r="JB105">
        <v>-0.67933299999999996</v>
      </c>
      <c r="JC105">
        <v>11.2453</v>
      </c>
      <c r="JD105">
        <v>1.4601999999999999</v>
      </c>
      <c r="JE105">
        <v>0.55165900000000001</v>
      </c>
      <c r="JF105">
        <v>1.03277</v>
      </c>
      <c r="JG105">
        <v>0</v>
      </c>
      <c r="JH105">
        <v>9.9054500000000004E-2</v>
      </c>
      <c r="JI105">
        <v>2.3609599999999999</v>
      </c>
      <c r="JJ105">
        <v>1.69001</v>
      </c>
      <c r="JK105">
        <v>4.8645300000000002</v>
      </c>
      <c r="JL105">
        <v>2.8891399999999998</v>
      </c>
      <c r="JM105">
        <v>1.9408099999999999</v>
      </c>
      <c r="JN105">
        <v>0.41753299999999999</v>
      </c>
      <c r="JO105">
        <v>0.97081200000000001</v>
      </c>
      <c r="JP105">
        <v>-1.6479900000000001</v>
      </c>
      <c r="JQ105">
        <v>-0.68213299999999999</v>
      </c>
      <c r="JR105">
        <v>11.082800000000001</v>
      </c>
    </row>
    <row r="106" spans="2:278" x14ac:dyDescent="0.3">
      <c r="B106" s="20">
        <v>45968.668842592589</v>
      </c>
      <c r="C106" t="s">
        <v>207</v>
      </c>
      <c r="D106" t="s">
        <v>272</v>
      </c>
      <c r="E106" t="s">
        <v>269</v>
      </c>
      <c r="F106" t="s">
        <v>243</v>
      </c>
      <c r="G106">
        <v>112641</v>
      </c>
      <c r="H106">
        <v>140925</v>
      </c>
      <c r="I106" t="s">
        <v>72</v>
      </c>
      <c r="J106" s="14">
        <v>0.27986111111111112</v>
      </c>
      <c r="K106" t="s">
        <v>271</v>
      </c>
      <c r="L106">
        <v>0.95</v>
      </c>
      <c r="M106" t="s">
        <v>73</v>
      </c>
      <c r="N106" t="s">
        <v>73</v>
      </c>
      <c r="O106" t="s">
        <v>352</v>
      </c>
      <c r="P106">
        <v>10876.4</v>
      </c>
      <c r="Q106">
        <v>77421</v>
      </c>
      <c r="R106">
        <v>75003.100000000006</v>
      </c>
      <c r="S106">
        <v>0</v>
      </c>
      <c r="T106">
        <v>4410.82</v>
      </c>
      <c r="U106">
        <v>130071</v>
      </c>
      <c r="V106">
        <v>131792</v>
      </c>
      <c r="W106">
        <v>17803.2</v>
      </c>
      <c r="X106">
        <v>207472</v>
      </c>
      <c r="Y106">
        <v>144319</v>
      </c>
      <c r="Z106">
        <v>22796.6</v>
      </c>
      <c r="AA106">
        <v>64156.7</v>
      </c>
      <c r="AB106">
        <v>-416986</v>
      </c>
      <c r="AC106">
        <v>5214.82</v>
      </c>
      <c r="AD106">
        <v>456548</v>
      </c>
      <c r="AE106">
        <v>1561.35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1561.35</v>
      </c>
      <c r="AM106">
        <v>0</v>
      </c>
      <c r="AN106">
        <v>0</v>
      </c>
      <c r="AO106">
        <v>0</v>
      </c>
      <c r="AP106">
        <v>0</v>
      </c>
      <c r="AQ106">
        <v>1561.35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1.6379699999999999</v>
      </c>
      <c r="BF106">
        <v>3.9728400000000001</v>
      </c>
      <c r="BG106">
        <v>4.2767099999999996</v>
      </c>
      <c r="BH106">
        <v>0</v>
      </c>
      <c r="BI106">
        <v>0.28849799999999998</v>
      </c>
      <c r="BJ106">
        <v>7.4495699999999996</v>
      </c>
      <c r="BK106">
        <v>6.8786199999999997</v>
      </c>
      <c r="BL106">
        <v>0</v>
      </c>
      <c r="BM106">
        <v>6.2205199999999996</v>
      </c>
      <c r="BN106">
        <v>11.432</v>
      </c>
      <c r="BO106">
        <v>8.35243</v>
      </c>
      <c r="BP106">
        <v>1.4745600000000001</v>
      </c>
      <c r="BQ106">
        <v>3.8196099999999999</v>
      </c>
      <c r="BR106">
        <v>-17.6252</v>
      </c>
      <c r="BS106">
        <v>-0.65842900000000004</v>
      </c>
      <c r="BT106">
        <v>31.299099999999999</v>
      </c>
      <c r="BU106">
        <v>30.472999999999999</v>
      </c>
      <c r="BV106">
        <v>0.82610399999999995</v>
      </c>
      <c r="BW106">
        <v>0</v>
      </c>
      <c r="BX106">
        <v>0</v>
      </c>
      <c r="BZ106">
        <v>0</v>
      </c>
      <c r="CA106">
        <v>0</v>
      </c>
      <c r="CC106">
        <v>0</v>
      </c>
      <c r="CG106" t="s">
        <v>73</v>
      </c>
      <c r="CH106" t="s">
        <v>73</v>
      </c>
      <c r="CI106" t="s">
        <v>352</v>
      </c>
      <c r="CJ106">
        <v>10705.8</v>
      </c>
      <c r="CK106">
        <v>81078.600000000006</v>
      </c>
      <c r="CL106">
        <v>76205.5</v>
      </c>
      <c r="CM106">
        <v>0</v>
      </c>
      <c r="CN106">
        <v>3750.87</v>
      </c>
      <c r="CO106">
        <v>155005</v>
      </c>
      <c r="CP106">
        <v>134880</v>
      </c>
      <c r="CQ106">
        <v>35429.300000000003</v>
      </c>
      <c r="CR106">
        <v>207472</v>
      </c>
      <c r="CS106">
        <v>144314</v>
      </c>
      <c r="CT106">
        <v>22796.6</v>
      </c>
      <c r="CU106">
        <v>64156.7</v>
      </c>
      <c r="CV106">
        <v>-431225</v>
      </c>
      <c r="CW106">
        <v>5028.1899999999996</v>
      </c>
      <c r="CX106">
        <v>474169</v>
      </c>
      <c r="CY106">
        <v>1399.09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1399.09</v>
      </c>
      <c r="DG106">
        <v>0</v>
      </c>
      <c r="DH106">
        <v>0</v>
      </c>
      <c r="DI106">
        <v>0</v>
      </c>
      <c r="DJ106">
        <v>0</v>
      </c>
      <c r="DK106">
        <v>1399.09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1.5385</v>
      </c>
      <c r="DZ106">
        <v>4.1150200000000003</v>
      </c>
      <c r="EA106">
        <v>4.3190600000000003</v>
      </c>
      <c r="EB106">
        <v>0</v>
      </c>
      <c r="EC106">
        <v>0.25521899999999997</v>
      </c>
      <c r="ED106">
        <v>8.8047299999999993</v>
      </c>
      <c r="EE106">
        <v>6.9950000000000001</v>
      </c>
      <c r="EF106">
        <v>7.1624499999999998</v>
      </c>
      <c r="EG106">
        <v>11.432</v>
      </c>
      <c r="EH106">
        <v>8.3520900000000005</v>
      </c>
      <c r="EI106">
        <v>1.4745600000000001</v>
      </c>
      <c r="EJ106">
        <v>3.8196099999999999</v>
      </c>
      <c r="EK106">
        <v>-18.1662</v>
      </c>
      <c r="EL106">
        <v>-0.69888399999999995</v>
      </c>
      <c r="EM106">
        <v>32.240699999999997</v>
      </c>
      <c r="EN106">
        <v>31.502500000000001</v>
      </c>
      <c r="EO106">
        <v>0.73818799999999996</v>
      </c>
      <c r="EP106">
        <v>0</v>
      </c>
      <c r="EQ106">
        <v>0</v>
      </c>
      <c r="ES106">
        <v>0</v>
      </c>
      <c r="ET106">
        <v>0</v>
      </c>
      <c r="EV106">
        <v>0</v>
      </c>
      <c r="EW106">
        <v>4.5745199999999997</v>
      </c>
      <c r="EX106">
        <v>1.2971900000000001</v>
      </c>
      <c r="EY106">
        <v>7.1244300000000003</v>
      </c>
      <c r="EZ106">
        <v>0</v>
      </c>
      <c r="FA106">
        <v>0.97926899999999995</v>
      </c>
      <c r="FB106">
        <v>10.655200000000001</v>
      </c>
      <c r="FC106">
        <v>9.0898000000000003</v>
      </c>
      <c r="FD106">
        <v>32.4634</v>
      </c>
      <c r="FE106">
        <v>17.622399999999999</v>
      </c>
      <c r="FF106">
        <v>10.449299999999999</v>
      </c>
      <c r="FG106">
        <v>2.6427900000000002</v>
      </c>
      <c r="FH106">
        <v>7.3238500000000002</v>
      </c>
      <c r="FI106">
        <v>-0.68989199999999995</v>
      </c>
      <c r="FJ106">
        <v>-0.56718999999999997</v>
      </c>
      <c r="FK106">
        <v>70.5017</v>
      </c>
      <c r="FL106">
        <v>4.5338000000000003</v>
      </c>
      <c r="FM106">
        <v>1.2893699999999999</v>
      </c>
      <c r="FN106">
        <v>7.0801299999999996</v>
      </c>
      <c r="FO106">
        <v>0</v>
      </c>
      <c r="FP106">
        <v>0.92472299999999996</v>
      </c>
      <c r="FQ106">
        <v>12.1622</v>
      </c>
      <c r="FR106">
        <v>9.0968900000000001</v>
      </c>
      <c r="FS106">
        <v>33.825200000000002</v>
      </c>
      <c r="FT106">
        <v>17.622399999999999</v>
      </c>
      <c r="FU106">
        <v>10.4483</v>
      </c>
      <c r="FV106">
        <v>2.6427900000000002</v>
      </c>
      <c r="FW106">
        <v>7.3238500000000002</v>
      </c>
      <c r="FX106">
        <v>-0.71345000000000003</v>
      </c>
      <c r="FY106">
        <v>-0.54846200000000001</v>
      </c>
      <c r="FZ106">
        <v>71.862499999999997</v>
      </c>
      <c r="GA106" t="s">
        <v>275</v>
      </c>
      <c r="GB106" t="s">
        <v>353</v>
      </c>
      <c r="GC106" t="s">
        <v>244</v>
      </c>
      <c r="GD106" t="s">
        <v>276</v>
      </c>
      <c r="GE106" t="s">
        <v>277</v>
      </c>
      <c r="GF106" t="s">
        <v>354</v>
      </c>
      <c r="GG106" t="s">
        <v>355</v>
      </c>
      <c r="GH106" t="s">
        <v>356</v>
      </c>
      <c r="GK106">
        <v>2.0269400000000002</v>
      </c>
      <c r="GL106">
        <v>3.1830799999999999</v>
      </c>
      <c r="GM106">
        <v>6.1183899999999998</v>
      </c>
      <c r="GN106">
        <v>0</v>
      </c>
      <c r="GO106">
        <v>0.66483300000000001</v>
      </c>
      <c r="GP106">
        <v>11.97</v>
      </c>
      <c r="GQ106">
        <v>9.9658499999999997</v>
      </c>
      <c r="GR106">
        <v>20.3</v>
      </c>
      <c r="GS106">
        <v>17.218800000000002</v>
      </c>
      <c r="GT106">
        <v>11.567600000000001</v>
      </c>
      <c r="GU106">
        <v>2.4884300000000001</v>
      </c>
      <c r="GV106">
        <v>5.7858799999999997</v>
      </c>
      <c r="GW106">
        <v>-9.4974500000000006</v>
      </c>
      <c r="GX106">
        <v>-4.1292</v>
      </c>
      <c r="GY106">
        <v>57.37</v>
      </c>
      <c r="GZ106">
        <v>8.5301200000000001</v>
      </c>
      <c r="HA106">
        <v>0</v>
      </c>
      <c r="HB106">
        <v>0</v>
      </c>
      <c r="HC106">
        <v>0</v>
      </c>
      <c r="HD106">
        <v>0</v>
      </c>
      <c r="HE106">
        <v>0</v>
      </c>
      <c r="HF106">
        <v>0</v>
      </c>
      <c r="HG106">
        <v>8.5299999999999994</v>
      </c>
      <c r="HH106">
        <v>0</v>
      </c>
      <c r="HI106">
        <v>0</v>
      </c>
      <c r="HJ106">
        <v>0</v>
      </c>
      <c r="HK106">
        <v>0</v>
      </c>
      <c r="HL106">
        <v>8.5299999999999994</v>
      </c>
      <c r="HM106">
        <v>2.00047</v>
      </c>
      <c r="HN106">
        <v>3.2877999999999998</v>
      </c>
      <c r="HO106">
        <v>6.1551400000000003</v>
      </c>
      <c r="HP106">
        <v>0</v>
      </c>
      <c r="HQ106">
        <v>0.59034799999999998</v>
      </c>
      <c r="HR106">
        <v>13.875999999999999</v>
      </c>
      <c r="HS106">
        <v>10.0722</v>
      </c>
      <c r="HT106">
        <v>22.1</v>
      </c>
      <c r="HU106">
        <v>17.218800000000002</v>
      </c>
      <c r="HV106">
        <v>11.5669</v>
      </c>
      <c r="HW106">
        <v>2.4884300000000001</v>
      </c>
      <c r="HX106">
        <v>5.7858799999999997</v>
      </c>
      <c r="HY106">
        <v>-9.8217599999999994</v>
      </c>
      <c r="HZ106">
        <v>-4.0653899999999998</v>
      </c>
      <c r="IA106">
        <v>59.17</v>
      </c>
      <c r="IB106">
        <v>7.6436400000000004</v>
      </c>
      <c r="IC106">
        <v>0</v>
      </c>
      <c r="ID106">
        <v>0</v>
      </c>
      <c r="IE106">
        <v>0</v>
      </c>
      <c r="IF106">
        <v>0</v>
      </c>
      <c r="IG106">
        <v>0</v>
      </c>
      <c r="IH106">
        <v>0</v>
      </c>
      <c r="II106">
        <v>7.64</v>
      </c>
      <c r="IJ106">
        <v>0</v>
      </c>
      <c r="IK106">
        <v>0</v>
      </c>
      <c r="IL106">
        <v>0</v>
      </c>
      <c r="IM106">
        <v>0</v>
      </c>
      <c r="IN106">
        <v>7.64</v>
      </c>
      <c r="IO106">
        <v>1.5950599999999999</v>
      </c>
      <c r="IP106">
        <v>0.53408900000000004</v>
      </c>
      <c r="IQ106">
        <v>1.0266</v>
      </c>
      <c r="IR106">
        <v>0</v>
      </c>
      <c r="IS106">
        <v>0.111552</v>
      </c>
      <c r="IT106">
        <v>2.0084399999999998</v>
      </c>
      <c r="IU106">
        <v>1.6721699999999999</v>
      </c>
      <c r="IV106">
        <v>4.6615099999999998</v>
      </c>
      <c r="IW106">
        <v>2.8891399999999998</v>
      </c>
      <c r="IX106">
        <v>1.94092</v>
      </c>
      <c r="IY106">
        <v>0.41753299999999999</v>
      </c>
      <c r="IZ106">
        <v>0.97081200000000001</v>
      </c>
      <c r="JA106">
        <v>-1.59358</v>
      </c>
      <c r="JB106">
        <v>-0.69283799999999995</v>
      </c>
      <c r="JC106">
        <v>10.879899999999999</v>
      </c>
      <c r="JD106">
        <v>1.4601999999999999</v>
      </c>
      <c r="JE106">
        <v>0.55165900000000001</v>
      </c>
      <c r="JF106">
        <v>1.03277</v>
      </c>
      <c r="JG106">
        <v>0</v>
      </c>
      <c r="JH106">
        <v>9.9054500000000004E-2</v>
      </c>
      <c r="JI106">
        <v>2.3609599999999999</v>
      </c>
      <c r="JJ106">
        <v>1.69001</v>
      </c>
      <c r="JK106">
        <v>4.8645300000000002</v>
      </c>
      <c r="JL106">
        <v>2.8891399999999998</v>
      </c>
      <c r="JM106">
        <v>1.9408099999999999</v>
      </c>
      <c r="JN106">
        <v>0.41753299999999999</v>
      </c>
      <c r="JO106">
        <v>0.97081200000000001</v>
      </c>
      <c r="JP106">
        <v>-1.6479900000000001</v>
      </c>
      <c r="JQ106">
        <v>-0.68213199999999996</v>
      </c>
      <c r="JR106">
        <v>11.082800000000001</v>
      </c>
    </row>
    <row r="107" spans="2:278" x14ac:dyDescent="0.3">
      <c r="B107" s="20">
        <v>45968.673622685186</v>
      </c>
      <c r="C107" t="s">
        <v>208</v>
      </c>
      <c r="D107" t="s">
        <v>272</v>
      </c>
      <c r="E107" t="s">
        <v>269</v>
      </c>
      <c r="F107" t="s">
        <v>243</v>
      </c>
      <c r="G107">
        <v>112641</v>
      </c>
      <c r="H107">
        <v>140925</v>
      </c>
      <c r="I107" t="s">
        <v>72</v>
      </c>
      <c r="J107" s="14">
        <v>0.28125</v>
      </c>
      <c r="K107" t="s">
        <v>74</v>
      </c>
      <c r="L107">
        <v>0.27</v>
      </c>
      <c r="M107" t="s">
        <v>73</v>
      </c>
      <c r="N107" t="s">
        <v>73</v>
      </c>
      <c r="O107" t="s">
        <v>352</v>
      </c>
      <c r="P107">
        <v>9672.01</v>
      </c>
      <c r="Q107">
        <v>69601</v>
      </c>
      <c r="R107">
        <v>74981.399999999994</v>
      </c>
      <c r="S107">
        <v>0</v>
      </c>
      <c r="T107">
        <v>4411.45</v>
      </c>
      <c r="U107">
        <v>156453</v>
      </c>
      <c r="V107">
        <v>131792</v>
      </c>
      <c r="W107">
        <v>35180.699999999997</v>
      </c>
      <c r="X107">
        <v>207472</v>
      </c>
      <c r="Y107">
        <v>144322</v>
      </c>
      <c r="Z107">
        <v>22796.6</v>
      </c>
      <c r="AA107">
        <v>64156.7</v>
      </c>
      <c r="AB107">
        <v>-416986</v>
      </c>
      <c r="AC107">
        <v>5255.22</v>
      </c>
      <c r="AD107">
        <v>473928</v>
      </c>
      <c r="AE107">
        <v>1561.35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1561.35</v>
      </c>
      <c r="AM107">
        <v>0</v>
      </c>
      <c r="AN107">
        <v>0</v>
      </c>
      <c r="AO107">
        <v>0</v>
      </c>
      <c r="AP107">
        <v>0</v>
      </c>
      <c r="AQ107">
        <v>1561.35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1.5462400000000001</v>
      </c>
      <c r="BF107">
        <v>3.4676100000000001</v>
      </c>
      <c r="BG107">
        <v>4.2753800000000002</v>
      </c>
      <c r="BH107">
        <v>0</v>
      </c>
      <c r="BI107">
        <v>0.28853899999999999</v>
      </c>
      <c r="BJ107">
        <v>8.9107599999999998</v>
      </c>
      <c r="BK107">
        <v>6.8786199999999997</v>
      </c>
      <c r="BL107">
        <v>0</v>
      </c>
      <c r="BM107">
        <v>6.8885699999999996</v>
      </c>
      <c r="BN107">
        <v>11.432</v>
      </c>
      <c r="BO107">
        <v>8.3526000000000007</v>
      </c>
      <c r="BP107">
        <v>1.4745600000000001</v>
      </c>
      <c r="BQ107">
        <v>3.8196099999999999</v>
      </c>
      <c r="BR107">
        <v>-17.801100000000002</v>
      </c>
      <c r="BS107">
        <v>-0.67743200000000003</v>
      </c>
      <c r="BT107">
        <v>31.967300000000002</v>
      </c>
      <c r="BU107">
        <v>31.141200000000001</v>
      </c>
      <c r="BV107">
        <v>0.82610399999999995</v>
      </c>
      <c r="BW107">
        <v>0</v>
      </c>
      <c r="BX107">
        <v>0</v>
      </c>
      <c r="BZ107">
        <v>0</v>
      </c>
      <c r="CA107">
        <v>0</v>
      </c>
      <c r="CC107">
        <v>0</v>
      </c>
      <c r="CG107" t="s">
        <v>73</v>
      </c>
      <c r="CH107" t="s">
        <v>73</v>
      </c>
      <c r="CI107" t="s">
        <v>352</v>
      </c>
      <c r="CJ107">
        <v>10705.8</v>
      </c>
      <c r="CK107">
        <v>81078.600000000006</v>
      </c>
      <c r="CL107">
        <v>76205.5</v>
      </c>
      <c r="CM107">
        <v>0</v>
      </c>
      <c r="CN107">
        <v>3750.87</v>
      </c>
      <c r="CO107">
        <v>155005</v>
      </c>
      <c r="CP107">
        <v>134880</v>
      </c>
      <c r="CQ107">
        <v>35428.800000000003</v>
      </c>
      <c r="CR107">
        <v>207472</v>
      </c>
      <c r="CS107">
        <v>144314</v>
      </c>
      <c r="CT107">
        <v>22796.6</v>
      </c>
      <c r="CU107">
        <v>64156.7</v>
      </c>
      <c r="CV107">
        <v>-431225</v>
      </c>
      <c r="CW107">
        <v>5028.2</v>
      </c>
      <c r="CX107">
        <v>474168</v>
      </c>
      <c r="CY107">
        <v>1399.09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1399.09</v>
      </c>
      <c r="DG107">
        <v>0</v>
      </c>
      <c r="DH107">
        <v>0</v>
      </c>
      <c r="DI107">
        <v>0</v>
      </c>
      <c r="DJ107">
        <v>0</v>
      </c>
      <c r="DK107">
        <v>1399.09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1.5385</v>
      </c>
      <c r="DZ107">
        <v>4.1150200000000003</v>
      </c>
      <c r="EA107">
        <v>4.3190600000000003</v>
      </c>
      <c r="EB107">
        <v>0</v>
      </c>
      <c r="EC107">
        <v>0.25521899999999997</v>
      </c>
      <c r="ED107">
        <v>8.8046699999999998</v>
      </c>
      <c r="EE107">
        <v>6.9950000000000001</v>
      </c>
      <c r="EF107">
        <v>7.1623900000000003</v>
      </c>
      <c r="EG107">
        <v>11.432</v>
      </c>
      <c r="EH107">
        <v>8.3520900000000005</v>
      </c>
      <c r="EI107">
        <v>1.4745600000000001</v>
      </c>
      <c r="EJ107">
        <v>3.8196099999999999</v>
      </c>
      <c r="EK107">
        <v>-18.1662</v>
      </c>
      <c r="EL107">
        <v>-0.69888700000000004</v>
      </c>
      <c r="EM107">
        <v>32.240699999999997</v>
      </c>
      <c r="EN107">
        <v>31.502500000000001</v>
      </c>
      <c r="EO107">
        <v>0.73818799999999996</v>
      </c>
      <c r="EP107">
        <v>0</v>
      </c>
      <c r="EQ107">
        <v>0</v>
      </c>
      <c r="ES107">
        <v>0</v>
      </c>
      <c r="ET107">
        <v>0</v>
      </c>
      <c r="EV107">
        <v>0</v>
      </c>
      <c r="EW107">
        <v>4.0093300000000003</v>
      </c>
      <c r="EX107">
        <v>0.86182999999999998</v>
      </c>
      <c r="EY107">
        <v>7.1214500000000003</v>
      </c>
      <c r="EZ107">
        <v>0</v>
      </c>
      <c r="FA107">
        <v>0.97938199999999997</v>
      </c>
      <c r="FB107">
        <v>12.2483</v>
      </c>
      <c r="FC107">
        <v>9.0898000000000003</v>
      </c>
      <c r="FD107">
        <v>33.0608</v>
      </c>
      <c r="FE107">
        <v>17.622399999999999</v>
      </c>
      <c r="FF107">
        <v>10.4497</v>
      </c>
      <c r="FG107">
        <v>2.6427900000000002</v>
      </c>
      <c r="FH107">
        <v>7.3238500000000002</v>
      </c>
      <c r="FI107">
        <v>-0.68989199999999995</v>
      </c>
      <c r="FJ107">
        <v>-0.55937199999999998</v>
      </c>
      <c r="FK107">
        <v>71.099599999999995</v>
      </c>
      <c r="FL107">
        <v>4.5338000000000003</v>
      </c>
      <c r="FM107">
        <v>1.2893699999999999</v>
      </c>
      <c r="FN107">
        <v>7.0801299999999996</v>
      </c>
      <c r="FO107">
        <v>0</v>
      </c>
      <c r="FP107">
        <v>0.92472299999999996</v>
      </c>
      <c r="FQ107">
        <v>12.1622</v>
      </c>
      <c r="FR107">
        <v>9.0968900000000001</v>
      </c>
      <c r="FS107">
        <v>33.825200000000002</v>
      </c>
      <c r="FT107">
        <v>17.622399999999999</v>
      </c>
      <c r="FU107">
        <v>10.4483</v>
      </c>
      <c r="FV107">
        <v>2.6427900000000002</v>
      </c>
      <c r="FW107">
        <v>7.3238500000000002</v>
      </c>
      <c r="FX107">
        <v>-0.71345000000000003</v>
      </c>
      <c r="FY107">
        <v>-0.54846499999999998</v>
      </c>
      <c r="FZ107">
        <v>71.862499999999997</v>
      </c>
      <c r="GA107" t="s">
        <v>275</v>
      </c>
      <c r="GB107" t="s">
        <v>353</v>
      </c>
      <c r="GC107" t="s">
        <v>244</v>
      </c>
      <c r="GD107" t="s">
        <v>276</v>
      </c>
      <c r="GE107" t="s">
        <v>277</v>
      </c>
      <c r="GF107" t="s">
        <v>354</v>
      </c>
      <c r="GG107" t="s">
        <v>355</v>
      </c>
      <c r="GH107" t="s">
        <v>356</v>
      </c>
      <c r="GK107">
        <v>1.7954399999999999</v>
      </c>
      <c r="GL107">
        <v>2.7191100000000001</v>
      </c>
      <c r="GM107">
        <v>6.1161700000000003</v>
      </c>
      <c r="GN107">
        <v>0</v>
      </c>
      <c r="GO107">
        <v>0.66493000000000002</v>
      </c>
      <c r="GP107">
        <v>14.0764</v>
      </c>
      <c r="GQ107">
        <v>9.9658499999999997</v>
      </c>
      <c r="GR107">
        <v>21.67</v>
      </c>
      <c r="GS107">
        <v>17.218800000000002</v>
      </c>
      <c r="GT107">
        <v>11.5679</v>
      </c>
      <c r="GU107">
        <v>2.4884300000000001</v>
      </c>
      <c r="GV107">
        <v>5.7858799999999997</v>
      </c>
      <c r="GW107">
        <v>-9.4974500000000006</v>
      </c>
      <c r="GX107">
        <v>-4.1803299999999997</v>
      </c>
      <c r="GY107">
        <v>58.74</v>
      </c>
      <c r="GZ107">
        <v>8.5301200000000001</v>
      </c>
      <c r="HA107">
        <v>0</v>
      </c>
      <c r="HB107">
        <v>0</v>
      </c>
      <c r="HC107">
        <v>0</v>
      </c>
      <c r="HD107">
        <v>0</v>
      </c>
      <c r="HE107">
        <v>0</v>
      </c>
      <c r="HF107">
        <v>0</v>
      </c>
      <c r="HG107">
        <v>8.5299999999999994</v>
      </c>
      <c r="HH107">
        <v>0</v>
      </c>
      <c r="HI107">
        <v>0</v>
      </c>
      <c r="HJ107">
        <v>0</v>
      </c>
      <c r="HK107">
        <v>0</v>
      </c>
      <c r="HL107">
        <v>8.5299999999999994</v>
      </c>
      <c r="HM107">
        <v>2.00047</v>
      </c>
      <c r="HN107">
        <v>3.2877999999999998</v>
      </c>
      <c r="HO107">
        <v>6.1551400000000003</v>
      </c>
      <c r="HP107">
        <v>0</v>
      </c>
      <c r="HQ107">
        <v>0.59034799999999998</v>
      </c>
      <c r="HR107">
        <v>13.875999999999999</v>
      </c>
      <c r="HS107">
        <v>10.0722</v>
      </c>
      <c r="HT107">
        <v>22.1</v>
      </c>
      <c r="HU107">
        <v>17.218800000000002</v>
      </c>
      <c r="HV107">
        <v>11.5669</v>
      </c>
      <c r="HW107">
        <v>2.4884300000000001</v>
      </c>
      <c r="HX107">
        <v>5.7858799999999997</v>
      </c>
      <c r="HY107">
        <v>-9.8217599999999994</v>
      </c>
      <c r="HZ107">
        <v>-4.0654000000000003</v>
      </c>
      <c r="IA107">
        <v>59.17</v>
      </c>
      <c r="IB107">
        <v>7.6436400000000004</v>
      </c>
      <c r="IC107">
        <v>0</v>
      </c>
      <c r="ID107">
        <v>0</v>
      </c>
      <c r="IE107">
        <v>0</v>
      </c>
      <c r="IF107">
        <v>0</v>
      </c>
      <c r="IG107">
        <v>0</v>
      </c>
      <c r="IH107">
        <v>0</v>
      </c>
      <c r="II107">
        <v>7.64</v>
      </c>
      <c r="IJ107">
        <v>0</v>
      </c>
      <c r="IK107">
        <v>0</v>
      </c>
      <c r="IL107">
        <v>0</v>
      </c>
      <c r="IM107">
        <v>0</v>
      </c>
      <c r="IN107">
        <v>7.64</v>
      </c>
      <c r="IO107">
        <v>1.5562199999999999</v>
      </c>
      <c r="IP107">
        <v>0.45623799999999998</v>
      </c>
      <c r="IQ107">
        <v>1.02623</v>
      </c>
      <c r="IR107">
        <v>0</v>
      </c>
      <c r="IS107">
        <v>0.111569</v>
      </c>
      <c r="IT107">
        <v>2.3618800000000002</v>
      </c>
      <c r="IU107">
        <v>1.6721699999999999</v>
      </c>
      <c r="IV107">
        <v>4.88931</v>
      </c>
      <c r="IW107">
        <v>2.8891399999999998</v>
      </c>
      <c r="IX107">
        <v>1.9409799999999999</v>
      </c>
      <c r="IY107">
        <v>0.41753299999999999</v>
      </c>
      <c r="IZ107">
        <v>0.97081200000000001</v>
      </c>
      <c r="JA107">
        <v>-1.59358</v>
      </c>
      <c r="JB107">
        <v>-0.70141699999999996</v>
      </c>
      <c r="JC107">
        <v>11.107799999999999</v>
      </c>
      <c r="JD107">
        <v>1.4601999999999999</v>
      </c>
      <c r="JE107">
        <v>0.55165900000000001</v>
      </c>
      <c r="JF107">
        <v>1.03277</v>
      </c>
      <c r="JG107">
        <v>0</v>
      </c>
      <c r="JH107">
        <v>9.9054500000000004E-2</v>
      </c>
      <c r="JI107">
        <v>2.3609599999999999</v>
      </c>
      <c r="JJ107">
        <v>1.69001</v>
      </c>
      <c r="JK107">
        <v>4.8645300000000002</v>
      </c>
      <c r="JL107">
        <v>2.8891399999999998</v>
      </c>
      <c r="JM107">
        <v>1.9408099999999999</v>
      </c>
      <c r="JN107">
        <v>0.41753299999999999</v>
      </c>
      <c r="JO107">
        <v>0.97081200000000001</v>
      </c>
      <c r="JP107">
        <v>-1.6479900000000001</v>
      </c>
      <c r="JQ107">
        <v>-0.68213299999999999</v>
      </c>
      <c r="JR107">
        <v>11.082800000000001</v>
      </c>
    </row>
    <row r="108" spans="2:278" x14ac:dyDescent="0.3">
      <c r="B108" s="20">
        <v>45968.678402777776</v>
      </c>
      <c r="C108" t="s">
        <v>209</v>
      </c>
      <c r="D108" t="s">
        <v>272</v>
      </c>
      <c r="E108" t="s">
        <v>269</v>
      </c>
      <c r="F108" t="s">
        <v>243</v>
      </c>
      <c r="G108">
        <v>112641</v>
      </c>
      <c r="H108">
        <v>140925</v>
      </c>
      <c r="I108" t="s">
        <v>72</v>
      </c>
      <c r="J108" s="14">
        <v>0.28194444444444444</v>
      </c>
      <c r="K108" t="s">
        <v>74</v>
      </c>
      <c r="L108">
        <v>-0.86</v>
      </c>
      <c r="M108" t="s">
        <v>73</v>
      </c>
      <c r="N108" t="s">
        <v>73</v>
      </c>
      <c r="O108" t="s">
        <v>352</v>
      </c>
      <c r="P108">
        <v>21713.1</v>
      </c>
      <c r="Q108">
        <v>71680.600000000006</v>
      </c>
      <c r="R108">
        <v>75620.899999999994</v>
      </c>
      <c r="S108">
        <v>0</v>
      </c>
      <c r="T108">
        <v>4206.28</v>
      </c>
      <c r="U108">
        <v>156460</v>
      </c>
      <c r="V108">
        <v>131792</v>
      </c>
      <c r="W108">
        <v>49760.9</v>
      </c>
      <c r="X108">
        <v>207472</v>
      </c>
      <c r="Y108">
        <v>143362</v>
      </c>
      <c r="Z108">
        <v>22796.6</v>
      </c>
      <c r="AA108">
        <v>64156.7</v>
      </c>
      <c r="AB108">
        <v>-416986</v>
      </c>
      <c r="AC108">
        <v>5273.5</v>
      </c>
      <c r="AD108">
        <v>487548</v>
      </c>
      <c r="AE108">
        <v>1561.35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1561.35</v>
      </c>
      <c r="AM108">
        <v>0</v>
      </c>
      <c r="AN108">
        <v>0</v>
      </c>
      <c r="AO108">
        <v>0</v>
      </c>
      <c r="AP108">
        <v>0</v>
      </c>
      <c r="AQ108">
        <v>1561.35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2.4222800000000002</v>
      </c>
      <c r="BF108">
        <v>3.6816</v>
      </c>
      <c r="BG108">
        <v>4.3397300000000003</v>
      </c>
      <c r="BH108">
        <v>0</v>
      </c>
      <c r="BI108">
        <v>0.273891</v>
      </c>
      <c r="BJ108">
        <v>8.91113</v>
      </c>
      <c r="BK108">
        <v>6.8786199999999997</v>
      </c>
      <c r="BL108">
        <v>0</v>
      </c>
      <c r="BM108">
        <v>8.0319199999999995</v>
      </c>
      <c r="BN108">
        <v>11.432</v>
      </c>
      <c r="BO108">
        <v>8.2959700000000005</v>
      </c>
      <c r="BP108">
        <v>1.4745600000000001</v>
      </c>
      <c r="BQ108">
        <v>3.8196099999999999</v>
      </c>
      <c r="BR108">
        <v>-17.781600000000001</v>
      </c>
      <c r="BS108">
        <v>-0.69379100000000005</v>
      </c>
      <c r="BT108">
        <v>33.054099999999998</v>
      </c>
      <c r="BU108">
        <v>32.228000000000002</v>
      </c>
      <c r="BV108">
        <v>0.82610399999999995</v>
      </c>
      <c r="BW108">
        <v>0</v>
      </c>
      <c r="BX108">
        <v>0</v>
      </c>
      <c r="BZ108">
        <v>0</v>
      </c>
      <c r="CA108">
        <v>0</v>
      </c>
      <c r="CC108">
        <v>0</v>
      </c>
      <c r="CG108" t="s">
        <v>73</v>
      </c>
      <c r="CH108" t="s">
        <v>73</v>
      </c>
      <c r="CI108" t="s">
        <v>352</v>
      </c>
      <c r="CJ108">
        <v>10705.8</v>
      </c>
      <c r="CK108">
        <v>81078.600000000006</v>
      </c>
      <c r="CL108">
        <v>76205.5</v>
      </c>
      <c r="CM108">
        <v>0</v>
      </c>
      <c r="CN108">
        <v>3750.87</v>
      </c>
      <c r="CO108">
        <v>155005</v>
      </c>
      <c r="CP108">
        <v>134880</v>
      </c>
      <c r="CQ108">
        <v>35428.800000000003</v>
      </c>
      <c r="CR108">
        <v>207472</v>
      </c>
      <c r="CS108">
        <v>144314</v>
      </c>
      <c r="CT108">
        <v>22796.6</v>
      </c>
      <c r="CU108">
        <v>64156.7</v>
      </c>
      <c r="CV108">
        <v>-431225</v>
      </c>
      <c r="CW108">
        <v>5028.2</v>
      </c>
      <c r="CX108">
        <v>474168</v>
      </c>
      <c r="CY108">
        <v>1399.09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1399.09</v>
      </c>
      <c r="DG108">
        <v>0</v>
      </c>
      <c r="DH108">
        <v>0</v>
      </c>
      <c r="DI108">
        <v>0</v>
      </c>
      <c r="DJ108">
        <v>0</v>
      </c>
      <c r="DK108">
        <v>1399.09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1.5385</v>
      </c>
      <c r="DZ108">
        <v>4.1150200000000003</v>
      </c>
      <c r="EA108">
        <v>4.3190600000000003</v>
      </c>
      <c r="EB108">
        <v>0</v>
      </c>
      <c r="EC108">
        <v>0.25521899999999997</v>
      </c>
      <c r="ED108">
        <v>8.8046699999999998</v>
      </c>
      <c r="EE108">
        <v>6.9950000000000001</v>
      </c>
      <c r="EF108">
        <v>7.1623900000000003</v>
      </c>
      <c r="EG108">
        <v>11.432</v>
      </c>
      <c r="EH108">
        <v>8.3520900000000005</v>
      </c>
      <c r="EI108">
        <v>1.4745600000000001</v>
      </c>
      <c r="EJ108">
        <v>3.8196099999999999</v>
      </c>
      <c r="EK108">
        <v>-18.1662</v>
      </c>
      <c r="EL108">
        <v>-0.69888700000000004</v>
      </c>
      <c r="EM108">
        <v>32.240699999999997</v>
      </c>
      <c r="EN108">
        <v>31.502500000000001</v>
      </c>
      <c r="EO108">
        <v>0.73818799999999996</v>
      </c>
      <c r="EP108">
        <v>0</v>
      </c>
      <c r="EQ108">
        <v>0</v>
      </c>
      <c r="ES108">
        <v>0</v>
      </c>
      <c r="ET108">
        <v>0</v>
      </c>
      <c r="EV108">
        <v>0</v>
      </c>
      <c r="EW108">
        <v>8.3951399999999996</v>
      </c>
      <c r="EX108">
        <v>1.00746</v>
      </c>
      <c r="EY108">
        <v>7.5844399999999998</v>
      </c>
      <c r="EZ108">
        <v>0</v>
      </c>
      <c r="FA108">
        <v>0.91459000000000001</v>
      </c>
      <c r="FB108">
        <v>12.248799999999999</v>
      </c>
      <c r="FC108">
        <v>9.0898000000000003</v>
      </c>
      <c r="FD108">
        <v>37.990900000000003</v>
      </c>
      <c r="FE108">
        <v>17.622399999999999</v>
      </c>
      <c r="FF108">
        <v>10.3307</v>
      </c>
      <c r="FG108">
        <v>2.6427900000000002</v>
      </c>
      <c r="FH108">
        <v>7.3238500000000002</v>
      </c>
      <c r="FI108">
        <v>-0.68989199999999995</v>
      </c>
      <c r="FJ108">
        <v>-0.55949099999999996</v>
      </c>
      <c r="FK108">
        <v>75.910600000000002</v>
      </c>
      <c r="FL108">
        <v>4.5338000000000003</v>
      </c>
      <c r="FM108">
        <v>1.2893699999999999</v>
      </c>
      <c r="FN108">
        <v>7.0801299999999996</v>
      </c>
      <c r="FO108">
        <v>0</v>
      </c>
      <c r="FP108">
        <v>0.92472299999999996</v>
      </c>
      <c r="FQ108">
        <v>12.1622</v>
      </c>
      <c r="FR108">
        <v>9.0968900000000001</v>
      </c>
      <c r="FS108">
        <v>33.825200000000002</v>
      </c>
      <c r="FT108">
        <v>17.622399999999999</v>
      </c>
      <c r="FU108">
        <v>10.4483</v>
      </c>
      <c r="FV108">
        <v>2.6427900000000002</v>
      </c>
      <c r="FW108">
        <v>7.3238500000000002</v>
      </c>
      <c r="FX108">
        <v>-0.71345000000000003</v>
      </c>
      <c r="FY108">
        <v>-0.54846499999999998</v>
      </c>
      <c r="FZ108">
        <v>71.862499999999997</v>
      </c>
      <c r="GA108" t="s">
        <v>275</v>
      </c>
      <c r="GB108" t="s">
        <v>353</v>
      </c>
      <c r="GC108" t="s">
        <v>244</v>
      </c>
      <c r="GD108" t="s">
        <v>276</v>
      </c>
      <c r="GE108" t="s">
        <v>277</v>
      </c>
      <c r="GF108" t="s">
        <v>354</v>
      </c>
      <c r="GG108" t="s">
        <v>355</v>
      </c>
      <c r="GH108" t="s">
        <v>356</v>
      </c>
      <c r="GK108">
        <v>3.9371999999999998</v>
      </c>
      <c r="GL108">
        <v>2.9433400000000001</v>
      </c>
      <c r="GM108">
        <v>6.3408800000000003</v>
      </c>
      <c r="GN108">
        <v>0</v>
      </c>
      <c r="GO108">
        <v>0.62935099999999999</v>
      </c>
      <c r="GP108">
        <v>14.076499999999999</v>
      </c>
      <c r="GQ108">
        <v>9.9658499999999997</v>
      </c>
      <c r="GR108">
        <v>24.22</v>
      </c>
      <c r="GS108">
        <v>17.218800000000002</v>
      </c>
      <c r="GT108">
        <v>11.4681</v>
      </c>
      <c r="GU108">
        <v>2.4884300000000001</v>
      </c>
      <c r="GV108">
        <v>5.7858799999999997</v>
      </c>
      <c r="GW108">
        <v>-9.4974500000000006</v>
      </c>
      <c r="GX108">
        <v>-4.1835199999999997</v>
      </c>
      <c r="GY108">
        <v>61.19</v>
      </c>
      <c r="GZ108">
        <v>8.5301200000000001</v>
      </c>
      <c r="HA108">
        <v>0</v>
      </c>
      <c r="HB108">
        <v>0</v>
      </c>
      <c r="HC108">
        <v>0</v>
      </c>
      <c r="HD108">
        <v>0</v>
      </c>
      <c r="HE108">
        <v>0</v>
      </c>
      <c r="HF108">
        <v>0</v>
      </c>
      <c r="HG108">
        <v>8.5299999999999994</v>
      </c>
      <c r="HH108">
        <v>0</v>
      </c>
      <c r="HI108">
        <v>0</v>
      </c>
      <c r="HJ108">
        <v>0</v>
      </c>
      <c r="HK108">
        <v>0</v>
      </c>
      <c r="HL108">
        <v>8.5299999999999994</v>
      </c>
      <c r="HM108">
        <v>2.00047</v>
      </c>
      <c r="HN108">
        <v>3.2877999999999998</v>
      </c>
      <c r="HO108">
        <v>6.1551400000000003</v>
      </c>
      <c r="HP108">
        <v>0</v>
      </c>
      <c r="HQ108">
        <v>0.59034799999999998</v>
      </c>
      <c r="HR108">
        <v>13.875999999999999</v>
      </c>
      <c r="HS108">
        <v>10.0722</v>
      </c>
      <c r="HT108">
        <v>22.1</v>
      </c>
      <c r="HU108">
        <v>17.218800000000002</v>
      </c>
      <c r="HV108">
        <v>11.5669</v>
      </c>
      <c r="HW108">
        <v>2.4884300000000001</v>
      </c>
      <c r="HX108">
        <v>5.7858799999999997</v>
      </c>
      <c r="HY108">
        <v>-9.8217599999999994</v>
      </c>
      <c r="HZ108">
        <v>-4.0654000000000003</v>
      </c>
      <c r="IA108">
        <v>59.17</v>
      </c>
      <c r="IB108">
        <v>7.6436400000000004</v>
      </c>
      <c r="IC108">
        <v>0</v>
      </c>
      <c r="ID108">
        <v>0</v>
      </c>
      <c r="IE108">
        <v>0</v>
      </c>
      <c r="IF108">
        <v>0</v>
      </c>
      <c r="IG108">
        <v>0</v>
      </c>
      <c r="IH108">
        <v>0</v>
      </c>
      <c r="II108">
        <v>7.64</v>
      </c>
      <c r="IJ108">
        <v>0</v>
      </c>
      <c r="IK108">
        <v>0</v>
      </c>
      <c r="IL108">
        <v>0</v>
      </c>
      <c r="IM108">
        <v>0</v>
      </c>
      <c r="IN108">
        <v>7.64</v>
      </c>
      <c r="IO108">
        <v>1.9155899999999999</v>
      </c>
      <c r="IP108">
        <v>0.493863</v>
      </c>
      <c r="IQ108">
        <v>1.06393</v>
      </c>
      <c r="IR108">
        <v>0</v>
      </c>
      <c r="IS108">
        <v>0.105599</v>
      </c>
      <c r="IT108">
        <v>2.3618999999999999</v>
      </c>
      <c r="IU108">
        <v>1.6721699999999999</v>
      </c>
      <c r="IV108">
        <v>5.3175299999999996</v>
      </c>
      <c r="IW108">
        <v>2.8891399999999998</v>
      </c>
      <c r="IX108">
        <v>1.9242300000000001</v>
      </c>
      <c r="IY108">
        <v>0.41753299999999999</v>
      </c>
      <c r="IZ108">
        <v>0.97081200000000001</v>
      </c>
      <c r="JA108">
        <v>-1.59358</v>
      </c>
      <c r="JB108">
        <v>-0.70195300000000005</v>
      </c>
      <c r="JC108">
        <v>11.5192</v>
      </c>
      <c r="JD108">
        <v>1.4601999999999999</v>
      </c>
      <c r="JE108">
        <v>0.55165900000000001</v>
      </c>
      <c r="JF108">
        <v>1.03277</v>
      </c>
      <c r="JG108">
        <v>0</v>
      </c>
      <c r="JH108">
        <v>9.9054500000000004E-2</v>
      </c>
      <c r="JI108">
        <v>2.3609599999999999</v>
      </c>
      <c r="JJ108">
        <v>1.69001</v>
      </c>
      <c r="JK108">
        <v>4.8645300000000002</v>
      </c>
      <c r="JL108">
        <v>2.8891399999999998</v>
      </c>
      <c r="JM108">
        <v>1.9408099999999999</v>
      </c>
      <c r="JN108">
        <v>0.41753299999999999</v>
      </c>
      <c r="JO108">
        <v>0.97081200000000001</v>
      </c>
      <c r="JP108">
        <v>-1.6479900000000001</v>
      </c>
      <c r="JQ108">
        <v>-0.68213299999999999</v>
      </c>
      <c r="JR108">
        <v>11.082800000000001</v>
      </c>
    </row>
    <row r="109" spans="2:278" x14ac:dyDescent="0.3">
      <c r="G109" s="14"/>
    </row>
    <row r="110" spans="2:278" x14ac:dyDescent="0.3">
      <c r="G110" s="14"/>
    </row>
    <row r="111" spans="2:278" x14ac:dyDescent="0.3">
      <c r="G111" s="14"/>
    </row>
    <row r="112" spans="2:278" x14ac:dyDescent="0.3">
      <c r="G112" s="14"/>
    </row>
    <row r="113" spans="7:77" x14ac:dyDescent="0.3">
      <c r="G113" s="14"/>
    </row>
    <row r="114" spans="7:77" x14ac:dyDescent="0.3">
      <c r="G114" s="14"/>
    </row>
    <row r="115" spans="7:77" x14ac:dyDescent="0.3">
      <c r="G115" s="14"/>
    </row>
    <row r="116" spans="7:77" x14ac:dyDescent="0.3">
      <c r="G116" s="14"/>
    </row>
    <row r="117" spans="7:77" x14ac:dyDescent="0.3">
      <c r="G117" s="14"/>
    </row>
    <row r="118" spans="7:77" x14ac:dyDescent="0.3">
      <c r="G118" s="14"/>
    </row>
    <row r="119" spans="7:77" x14ac:dyDescent="0.3">
      <c r="G119" s="14"/>
      <c r="T119" s="13"/>
      <c r="X119" s="13"/>
      <c r="BU119" s="13"/>
      <c r="BV119" s="13"/>
      <c r="BY119" s="13"/>
    </row>
    <row r="120" spans="7:77" x14ac:dyDescent="0.3">
      <c r="G120" s="14"/>
      <c r="T120" s="13"/>
      <c r="X120" s="13"/>
      <c r="BU120" s="13"/>
      <c r="BV120" s="13"/>
      <c r="BY120" s="13"/>
    </row>
    <row r="121" spans="7:77" x14ac:dyDescent="0.3">
      <c r="G121" s="14"/>
      <c r="T121" s="13"/>
      <c r="X121" s="13"/>
      <c r="BU121" s="13"/>
      <c r="BV121" s="13"/>
      <c r="BY121" s="13"/>
    </row>
    <row r="122" spans="7:77" x14ac:dyDescent="0.3">
      <c r="G122" s="14"/>
      <c r="T122" s="13"/>
      <c r="X122" s="13"/>
      <c r="BU122" s="13"/>
      <c r="BV122" s="13"/>
      <c r="BY122" s="13"/>
    </row>
    <row r="123" spans="7:77" x14ac:dyDescent="0.3">
      <c r="G123" s="14"/>
    </row>
    <row r="124" spans="7:77" x14ac:dyDescent="0.3">
      <c r="G124" s="15"/>
    </row>
    <row r="125" spans="7:77" x14ac:dyDescent="0.3">
      <c r="G125" s="14"/>
    </row>
    <row r="126" spans="7:77" x14ac:dyDescent="0.3">
      <c r="G126" s="14"/>
    </row>
    <row r="127" spans="7:77" x14ac:dyDescent="0.3">
      <c r="G127" s="14"/>
    </row>
    <row r="128" spans="7:77" x14ac:dyDescent="0.3">
      <c r="G128" s="14"/>
    </row>
    <row r="129" spans="1:7" x14ac:dyDescent="0.3">
      <c r="G129" s="14"/>
    </row>
    <row r="130" spans="1:7" x14ac:dyDescent="0.3">
      <c r="G130" s="14"/>
    </row>
    <row r="131" spans="1:7" x14ac:dyDescent="0.3">
      <c r="G131" s="14"/>
    </row>
    <row r="132" spans="1:7" x14ac:dyDescent="0.3">
      <c r="G132" s="14"/>
    </row>
    <row r="133" spans="1:7" x14ac:dyDescent="0.3">
      <c r="G133" s="14"/>
    </row>
    <row r="134" spans="1:7" x14ac:dyDescent="0.3">
      <c r="G134" s="14"/>
    </row>
    <row r="135" spans="1:7" x14ac:dyDescent="0.3">
      <c r="G135" s="14"/>
    </row>
    <row r="136" spans="1:7" x14ac:dyDescent="0.3">
      <c r="G136" s="14"/>
    </row>
    <row r="137" spans="1:7" x14ac:dyDescent="0.3">
      <c r="G137" s="14"/>
    </row>
    <row r="138" spans="1:7" x14ac:dyDescent="0.3">
      <c r="A138" s="1"/>
      <c r="G138" s="14"/>
    </row>
    <row r="139" spans="1:7" x14ac:dyDescent="0.3">
      <c r="G139" s="14"/>
    </row>
    <row r="140" spans="1:7" x14ac:dyDescent="0.3">
      <c r="G140" s="14"/>
    </row>
    <row r="141" spans="1:7" x14ac:dyDescent="0.3">
      <c r="G141" s="14"/>
    </row>
    <row r="142" spans="1:7" x14ac:dyDescent="0.3">
      <c r="G142" s="14"/>
    </row>
    <row r="143" spans="1:7" x14ac:dyDescent="0.3">
      <c r="G143" s="14"/>
    </row>
    <row r="144" spans="1:7" x14ac:dyDescent="0.3">
      <c r="G144" s="14"/>
    </row>
    <row r="145" spans="1:77" x14ac:dyDescent="0.3">
      <c r="G145" s="14"/>
    </row>
    <row r="146" spans="1:77" x14ac:dyDescent="0.3">
      <c r="G146" s="14"/>
    </row>
    <row r="147" spans="1:77" x14ac:dyDescent="0.3">
      <c r="G147" s="14"/>
    </row>
    <row r="148" spans="1:77" x14ac:dyDescent="0.3">
      <c r="G148" s="14"/>
    </row>
    <row r="149" spans="1:77" x14ac:dyDescent="0.3">
      <c r="G149" s="14"/>
    </row>
    <row r="150" spans="1:77" x14ac:dyDescent="0.3">
      <c r="G150" s="14"/>
    </row>
    <row r="151" spans="1:77" x14ac:dyDescent="0.3">
      <c r="A151" s="3"/>
      <c r="G151" s="14"/>
    </row>
    <row r="152" spans="1:77" x14ac:dyDescent="0.3">
      <c r="A152" s="3"/>
      <c r="G152" s="14"/>
    </row>
    <row r="153" spans="1:77" x14ac:dyDescent="0.3">
      <c r="A153" s="3"/>
      <c r="G153" s="14"/>
      <c r="T153" s="13"/>
      <c r="X153" s="13"/>
      <c r="BU153" s="13"/>
      <c r="BV153" s="13"/>
      <c r="BY153" s="13"/>
    </row>
    <row r="154" spans="1:77" x14ac:dyDescent="0.3">
      <c r="A154" s="3"/>
      <c r="G154" s="14"/>
      <c r="T154" s="13"/>
      <c r="X154" s="13"/>
      <c r="BU154" s="13"/>
      <c r="BV154" s="13"/>
      <c r="BY154" s="13"/>
    </row>
    <row r="155" spans="1:77" x14ac:dyDescent="0.3">
      <c r="A155" s="3"/>
      <c r="G155" s="14"/>
      <c r="T155" s="13"/>
      <c r="X155" s="13"/>
      <c r="BU155" s="13"/>
      <c r="BV155" s="13"/>
      <c r="BY155" s="13"/>
    </row>
    <row r="156" spans="1:77" x14ac:dyDescent="0.3">
      <c r="A156" s="3"/>
      <c r="G156" s="14"/>
      <c r="T156" s="13"/>
      <c r="X156" s="13"/>
      <c r="BU156" s="13"/>
      <c r="BV156" s="13"/>
      <c r="BY156" s="13"/>
    </row>
    <row r="157" spans="1:77" x14ac:dyDescent="0.3">
      <c r="A157" s="3"/>
      <c r="G157" s="14"/>
      <c r="T157" s="13"/>
      <c r="X157" s="13"/>
      <c r="BU157" s="13"/>
      <c r="BV157" s="13"/>
      <c r="BY157" s="13"/>
    </row>
    <row r="158" spans="1:77" x14ac:dyDescent="0.3">
      <c r="A158" s="3"/>
      <c r="G158" s="14"/>
      <c r="T158" s="13"/>
      <c r="X158" s="13"/>
      <c r="BU158" s="13"/>
      <c r="BV158" s="13"/>
      <c r="BY158" s="13"/>
    </row>
    <row r="159" spans="1:77" x14ac:dyDescent="0.3">
      <c r="A159" s="3"/>
      <c r="G159" s="14"/>
      <c r="T159" s="13"/>
      <c r="X159" s="13"/>
      <c r="BU159" s="13"/>
      <c r="BV159" s="13"/>
      <c r="BY159" s="13"/>
    </row>
    <row r="160" spans="1:77" x14ac:dyDescent="0.3">
      <c r="A160" s="3"/>
      <c r="G160" s="14"/>
    </row>
    <row r="161" spans="1:77" x14ac:dyDescent="0.3">
      <c r="A161" s="3"/>
      <c r="G161" s="14"/>
      <c r="T161" s="13"/>
      <c r="X161" s="13"/>
      <c r="BU161" s="13"/>
      <c r="BV161" s="13"/>
      <c r="BY161" s="13"/>
    </row>
    <row r="162" spans="1:77" x14ac:dyDescent="0.3">
      <c r="A162" s="3"/>
      <c r="G162" s="14"/>
      <c r="T162" s="13"/>
      <c r="X162" s="13"/>
      <c r="BU162" s="13"/>
      <c r="BV162" s="13"/>
      <c r="BY162" s="13"/>
    </row>
    <row r="163" spans="1:77" x14ac:dyDescent="0.3">
      <c r="G163" s="14"/>
    </row>
    <row r="164" spans="1:77" x14ac:dyDescent="0.3">
      <c r="G164" s="4"/>
    </row>
    <row r="165" spans="1:77" x14ac:dyDescent="0.3">
      <c r="G165" s="4"/>
    </row>
    <row r="166" spans="1:77" x14ac:dyDescent="0.3">
      <c r="G166" s="4"/>
    </row>
    <row r="167" spans="1:77" x14ac:dyDescent="0.3">
      <c r="G167" s="4"/>
    </row>
    <row r="168" spans="1:77" x14ac:dyDescent="0.3">
      <c r="G168" s="4"/>
    </row>
    <row r="169" spans="1:77" x14ac:dyDescent="0.3">
      <c r="G169" s="4"/>
    </row>
    <row r="170" spans="1:77" x14ac:dyDescent="0.3">
      <c r="G170" s="4"/>
    </row>
    <row r="171" spans="1:77" x14ac:dyDescent="0.3">
      <c r="G171" s="4"/>
    </row>
    <row r="172" spans="1:77" x14ac:dyDescent="0.3">
      <c r="G172" s="4"/>
    </row>
    <row r="173" spans="1:77" x14ac:dyDescent="0.3">
      <c r="G173" s="4"/>
    </row>
    <row r="174" spans="1:77" x14ac:dyDescent="0.3">
      <c r="G174" s="4"/>
    </row>
    <row r="175" spans="1:77" x14ac:dyDescent="0.3">
      <c r="G175" s="4"/>
    </row>
    <row r="176" spans="1:77" x14ac:dyDescent="0.3">
      <c r="G176" s="4"/>
    </row>
    <row r="177" spans="7:7" x14ac:dyDescent="0.3">
      <c r="G177" s="4"/>
    </row>
    <row r="178" spans="7:7" x14ac:dyDescent="0.3">
      <c r="G178" s="4"/>
    </row>
    <row r="179" spans="7:7" x14ac:dyDescent="0.3">
      <c r="G179" s="4"/>
    </row>
    <row r="180" spans="7:7" x14ac:dyDescent="0.3">
      <c r="G180" s="4"/>
    </row>
    <row r="181" spans="7:7" x14ac:dyDescent="0.3">
      <c r="G181" s="4"/>
    </row>
    <row r="182" spans="7:7" x14ac:dyDescent="0.3">
      <c r="G182" s="4"/>
    </row>
    <row r="183" spans="7:7" x14ac:dyDescent="0.3">
      <c r="G183" s="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G3"/>
  <sheetViews>
    <sheetView workbookViewId="0"/>
  </sheetViews>
  <sheetFormatPr defaultColWidth="9.109375" defaultRowHeight="14.4" x14ac:dyDescent="0.3"/>
  <cols>
    <col min="1" max="1" width="32" bestFit="1" customWidth="1"/>
    <col min="2" max="2" width="35.44140625" bestFit="1" customWidth="1"/>
    <col min="3" max="3" width="30.44140625" bestFit="1" customWidth="1"/>
    <col min="4" max="4" width="30.6640625" bestFit="1" customWidth="1"/>
    <col min="5" max="5" width="38.6640625" customWidth="1"/>
    <col min="6" max="7" width="34.33203125" bestFit="1" customWidth="1"/>
  </cols>
  <sheetData>
    <row r="1" spans="1:7" x14ac:dyDescent="0.3">
      <c r="A1" s="5" t="s">
        <v>56</v>
      </c>
      <c r="B1" s="6" t="s">
        <v>57</v>
      </c>
      <c r="C1" s="7" t="s">
        <v>58</v>
      </c>
      <c r="D1" s="7" t="s">
        <v>59</v>
      </c>
      <c r="E1" s="8" t="s">
        <v>60</v>
      </c>
      <c r="F1" s="8" t="s">
        <v>200</v>
      </c>
      <c r="G1" s="8" t="s">
        <v>201</v>
      </c>
    </row>
    <row r="2" spans="1:7" x14ac:dyDescent="0.3">
      <c r="A2" s="9">
        <v>5500</v>
      </c>
      <c r="B2" s="10">
        <v>53627.8</v>
      </c>
      <c r="C2" s="12">
        <v>498589</v>
      </c>
      <c r="D2" s="11">
        <v>24563.1</v>
      </c>
      <c r="E2" s="10">
        <v>22500</v>
      </c>
      <c r="F2" s="10">
        <v>39264</v>
      </c>
      <c r="G2" s="10">
        <v>112641</v>
      </c>
    </row>
    <row r="3" spans="1:7" x14ac:dyDescent="0.3">
      <c r="A3" t="s">
        <v>61</v>
      </c>
      <c r="B3" t="s">
        <v>62</v>
      </c>
      <c r="C3" t="s">
        <v>63</v>
      </c>
      <c r="D3" t="s">
        <v>64</v>
      </c>
      <c r="E3" t="s">
        <v>65</v>
      </c>
    </row>
  </sheetData>
  <sheetProtection algorithmName="SHA-512" hashValue="dxcRdSAN5tkX1tuHukeyZp2WPD8hywrFNiW+DRdLwcg+mGXA3fxQhoyoKdTGxXaqs5YlI23lLSGIgZbaNFtDMQ==" saltValue="VDOzOBNShFGWww53mfoaxA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418C1C3CD522429F9295B4569DD6C1" ma:contentTypeVersion="17" ma:contentTypeDescription="Create a new document." ma:contentTypeScope="" ma:versionID="c8f553a1e97f634262e5a1d6cca803ff">
  <xsd:schema xmlns:xsd="http://www.w3.org/2001/XMLSchema" xmlns:xs="http://www.w3.org/2001/XMLSchema" xmlns:p="http://schemas.microsoft.com/office/2006/metadata/properties" xmlns:ns2="64fd6132-5076-4b89-928a-d8e4a6334481" xmlns:ns3="3ebb0589-ab5a-4457-b858-f2bd68e554dd" targetNamespace="http://schemas.microsoft.com/office/2006/metadata/properties" ma:root="true" ma:fieldsID="204482c23aa5c5f47de8fece7705038f" ns2:_="" ns3:_="">
    <xsd:import namespace="64fd6132-5076-4b89-928a-d8e4a6334481"/>
    <xsd:import namespace="3ebb0589-ab5a-4457-b858-f2bd68e554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d6132-5076-4b89-928a-d8e4a6334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s" ma:index="22" nillable="true" ma:displayName="Notes" ma:description="General 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b0589-ab5a-4457-b858-f2bd68e554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9f0f2ed-d63e-4dfc-a5f0-579bed758327}" ma:internalName="TaxCatchAll" ma:showField="CatchAllData" ma:web="3ebb0589-ab5a-4457-b858-f2bd68e554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64fd6132-5076-4b89-928a-d8e4a6334481" xsi:nil="true"/>
    <TaxCatchAll xmlns="3ebb0589-ab5a-4457-b858-f2bd68e554dd" xsi:nil="true"/>
    <lcf76f155ced4ddcb4097134ff3c332f xmlns="64fd6132-5076-4b89-928a-d8e4a63344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FF6DA-6ED7-49AB-BE97-BE125899FE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1E71D0-C72D-4447-94BC-2E043517EE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fd6132-5076-4b89-928a-d8e4a6334481"/>
    <ds:schemaRef ds:uri="3ebb0589-ab5a-4457-b858-f2bd68e554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EABBB1-6562-4C04-B78D-ECABE2796097}">
  <ds:schemaRefs>
    <ds:schemaRef ds:uri="http://schemas.microsoft.com/office/2006/metadata/properties"/>
    <ds:schemaRef ds:uri="http://www.w3.org/XML/1998/namespace"/>
    <ds:schemaRef ds:uri="3ebb0589-ab5a-4457-b858-f2bd68e554dd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4fd6132-5076-4b89-928a-d8e4a633448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Results LSC</vt:lpstr>
      <vt:lpstr>Results SOURCE</vt:lpstr>
      <vt:lpstr>Output</vt:lpstr>
      <vt:lpstr>Lookup</vt:lpstr>
      <vt:lpstr>'Results SOURCE'!TDVabl7</vt:lpstr>
      <vt:lpstr>TDVabl7</vt:lpstr>
      <vt:lpstr>'Results SOURCE'!TDVrbl7</vt:lpstr>
      <vt:lpstr>TDVrbl7</vt:lpstr>
    </vt:vector>
  </TitlesOfParts>
  <Company>NORESCO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2016.2.0 Appendix 3B Results Summary SG Blank Form</dc:title>
  <dc:creator>nkapur@noresco.com</dc:creator>
  <cp:keywords>2016.2.0, Appendix 3B</cp:keywords>
  <cp:lastModifiedBy>Wichert, RJ@Energy</cp:lastModifiedBy>
  <cp:lastPrinted>2018-02-05T15:57:35Z</cp:lastPrinted>
  <dcterms:created xsi:type="dcterms:W3CDTF">2012-11-20T02:59:03Z</dcterms:created>
  <dcterms:modified xsi:type="dcterms:W3CDTF">2025-11-25T00:02:54Z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5f6713-6d19-40ac-a071-63e831bc1e58_Enabled">
    <vt:lpwstr>true</vt:lpwstr>
  </property>
  <property fmtid="{D5CDD505-2E9C-101B-9397-08002B2CF9AE}" pid="3" name="MSIP_Label_b85f6713-6d19-40ac-a071-63e831bc1e58_SetDate">
    <vt:lpwstr>2023-01-27T21:34:49Z</vt:lpwstr>
  </property>
  <property fmtid="{D5CDD505-2E9C-101B-9397-08002B2CF9AE}" pid="4" name="MSIP_Label_b85f6713-6d19-40ac-a071-63e831bc1e58_Method">
    <vt:lpwstr>Standard</vt:lpwstr>
  </property>
  <property fmtid="{D5CDD505-2E9C-101B-9397-08002B2CF9AE}" pid="5" name="MSIP_Label_b85f6713-6d19-40ac-a071-63e831bc1e58_Name">
    <vt:lpwstr>Confidential - Low</vt:lpwstr>
  </property>
  <property fmtid="{D5CDD505-2E9C-101B-9397-08002B2CF9AE}" pid="6" name="MSIP_Label_b85f6713-6d19-40ac-a071-63e831bc1e58_SiteId">
    <vt:lpwstr>36839a65-7f3f-4bac-9ea4-f571f10a9a03</vt:lpwstr>
  </property>
  <property fmtid="{D5CDD505-2E9C-101B-9397-08002B2CF9AE}" pid="7" name="MSIP_Label_b85f6713-6d19-40ac-a071-63e831bc1e58_ActionId">
    <vt:lpwstr>0bcaa1cf-2b59-4529-ad68-79a6f289a13a</vt:lpwstr>
  </property>
  <property fmtid="{D5CDD505-2E9C-101B-9397-08002B2CF9AE}" pid="8" name="MSIP_Label_b85f6713-6d19-40ac-a071-63e831bc1e58_ContentBits">
    <vt:lpwstr>0</vt:lpwstr>
  </property>
  <property fmtid="{D5CDD505-2E9C-101B-9397-08002B2CF9AE}" pid="9" name="MSIP_Label_aa7be39c-9e9f-446a-a199-286f73f56a3f_Enabled">
    <vt:lpwstr>true</vt:lpwstr>
  </property>
  <property fmtid="{D5CDD505-2E9C-101B-9397-08002B2CF9AE}" pid="10" name="MSIP_Label_aa7be39c-9e9f-446a-a199-286f73f56a3f_SetDate">
    <vt:lpwstr>2025-06-06T18:25:12Z</vt:lpwstr>
  </property>
  <property fmtid="{D5CDD505-2E9C-101B-9397-08002B2CF9AE}" pid="11" name="MSIP_Label_aa7be39c-9e9f-446a-a199-286f73f56a3f_Method">
    <vt:lpwstr>Standard</vt:lpwstr>
  </property>
  <property fmtid="{D5CDD505-2E9C-101B-9397-08002B2CF9AE}" pid="12" name="MSIP_Label_aa7be39c-9e9f-446a-a199-286f73f56a3f_Name">
    <vt:lpwstr>Confidential</vt:lpwstr>
  </property>
  <property fmtid="{D5CDD505-2E9C-101B-9397-08002B2CF9AE}" pid="13" name="MSIP_Label_aa7be39c-9e9f-446a-a199-286f73f56a3f_SiteId">
    <vt:lpwstr>85ad2a97-6942-4d5d-bc9c-35cd3905d69a</vt:lpwstr>
  </property>
  <property fmtid="{D5CDD505-2E9C-101B-9397-08002B2CF9AE}" pid="14" name="MSIP_Label_aa7be39c-9e9f-446a-a199-286f73f56a3f_ActionId">
    <vt:lpwstr>5eb6a7fa-886b-4eba-9d38-6dd1c716ae6a</vt:lpwstr>
  </property>
  <property fmtid="{D5CDD505-2E9C-101B-9397-08002B2CF9AE}" pid="15" name="MSIP_Label_aa7be39c-9e9f-446a-a199-286f73f56a3f_ContentBits">
    <vt:lpwstr>0</vt:lpwstr>
  </property>
  <property fmtid="{D5CDD505-2E9C-101B-9397-08002B2CF9AE}" pid="16" name="MSIP_Label_aa7be39c-9e9f-446a-a199-286f73f56a3f_Tag">
    <vt:lpwstr>10, 3, 0, 1</vt:lpwstr>
  </property>
  <property fmtid="{D5CDD505-2E9C-101B-9397-08002B2CF9AE}" pid="17" name="ContentTypeId">
    <vt:lpwstr>0x01010062418C1C3CD522429F9295B4569DD6C1</vt:lpwstr>
  </property>
  <property fmtid="{D5CDD505-2E9C-101B-9397-08002B2CF9AE}" pid="18" name="MediaServiceImageTags">
    <vt:lpwstr/>
  </property>
</Properties>
</file>